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defaultThemeVersion="124226"/>
  <mc:AlternateContent xmlns:mc="http://schemas.openxmlformats.org/markup-compatibility/2006">
    <mc:Choice Requires="x15">
      <x15ac:absPath xmlns:x15ac="http://schemas.microsoft.com/office/spreadsheetml/2010/11/ac" url="C:\Users\User\Desktop\Rep Annual 2023 Declaration\"/>
    </mc:Choice>
  </mc:AlternateContent>
  <xr:revisionPtr revIDLastSave="0" documentId="13_ncr:1_{9518BF43-5C67-4C00-BD21-09A02F8B4873}" xr6:coauthVersionLast="47" xr6:coauthVersionMax="47" xr10:uidLastSave="{00000000-0000-0000-0000-000000000000}"/>
  <bookViews>
    <workbookView xWindow="-110" yWindow="-110" windowWidth="19420" windowHeight="10300" tabRatio="855" firstSheet="17" activeTab="24" xr2:uid="{00000000-000D-0000-FFFF-FFFF00000000}"/>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6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 r:id="rId29"/>
    <externalReference r:id="rId30"/>
    <externalReference r:id="rId31"/>
  </externalReferences>
  <definedNames>
    <definedName name="_xlnm._FilterDatabase" localSheetId="5" hidden="1">'ფორმა 4.2'!$A$8:$J$27</definedName>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N4.1'!$B$9:$D$16</definedName>
    <definedName name="_xlnm._FilterDatabase" localSheetId="9" hidden="1">'ფორმა N5'!$A$8:$D$11</definedName>
    <definedName name="_xlnm._FilterDatabase" localSheetId="10" hidden="1">'ფორმა N5.1'!$B$9:$D$18</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18">#REF!</definedName>
    <definedName name="Date" localSheetId="23">#REF!</definedName>
    <definedName name="Date" localSheetId="24">#REF!</definedName>
    <definedName name="Date">#REF!</definedName>
    <definedName name="_xlnm.Print_Area" localSheetId="5">'ფორმა 4.2'!$A$1:$I$37</definedName>
    <definedName name="_xlnm.Print_Area" localSheetId="7">'ფორმა 4.4'!$A$1:$H$35</definedName>
    <definedName name="_xlnm.Print_Area" localSheetId="8">'ფორმა 4.5'!$A$1:$L$39</definedName>
    <definedName name="_xlnm.Print_Area" localSheetId="11">'ფორმა 5.2'!$A$1:$I$37</definedName>
    <definedName name="_xlnm.Print_Area" localSheetId="13">'ფორმა 5.4'!$A$1:$H$34</definedName>
    <definedName name="_xlnm.Print_Area" localSheetId="14">'ფორმა 5.5'!$A$1:$L$39</definedName>
    <definedName name="_xlnm.Print_Area" localSheetId="21">'ფორმა 8.3'!$A$1:$I$35</definedName>
    <definedName name="_xlnm.Print_Area" localSheetId="17">'ფორმა N 7.1'!$A$1:$H$47</definedName>
    <definedName name="_xlnm.Print_Area" localSheetId="22">'ფორმა N 9'!$A$1:$I$39</definedName>
    <definedName name="_xlnm.Print_Area" localSheetId="0">'ფორმა N1'!$A$1:$N$40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N4.1'!$A$1:$F$31</definedName>
    <definedName name="_xlnm.Print_Area" localSheetId="9">'ფორმა N5'!$A$1:$D$87</definedName>
    <definedName name="_xlnm.Print_Area" localSheetId="10">'ფორმა N5.1'!$A$1:$D$36</definedName>
    <definedName name="_xlnm.Print_Area" localSheetId="15">'ფორმა N6'!$A$1:$F$90</definedName>
    <definedName name="_xlnm.Print_Area" localSheetId="16">'ფორმა N7'!$A$1:$J$35</definedName>
    <definedName name="_xlnm.Print_Area" localSheetId="18">'ფორმა N8'!$A$1:$K$52</definedName>
    <definedName name="_xlnm.Print_Area" localSheetId="19">'ფორმა N8.1'!$A$1:$H$31</definedName>
    <definedName name="_xlnm.Print_Area" localSheetId="20">'ფორმა N8.2'!$A$1:$I$30</definedName>
    <definedName name="_xlnm.Print_Area" localSheetId="24">'შემაჯამებელი ფორმა'!$A$1:$C$35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9" l="1"/>
  <c r="G30" i="9"/>
  <c r="H30" i="9"/>
  <c r="I26" i="9"/>
  <c r="I27" i="9"/>
  <c r="I28" i="9"/>
  <c r="D32" i="40" l="1"/>
  <c r="C32" i="40"/>
  <c r="J43" i="60"/>
  <c r="J42" i="60"/>
  <c r="J41" i="60"/>
  <c r="G40" i="60"/>
  <c r="G37" i="60" s="1"/>
  <c r="F40" i="60"/>
  <c r="E40" i="60"/>
  <c r="E37" i="60" s="1"/>
  <c r="D40" i="60"/>
  <c r="J39" i="60"/>
  <c r="J38" i="60"/>
  <c r="F37" i="60"/>
  <c r="D37" i="60"/>
  <c r="J36" i="60"/>
  <c r="J35" i="60"/>
  <c r="J34" i="60"/>
  <c r="G33" i="60"/>
  <c r="J33" i="60" s="1"/>
  <c r="F33" i="60"/>
  <c r="E33" i="60"/>
  <c r="D33" i="60"/>
  <c r="J32" i="60"/>
  <c r="I32" i="60"/>
  <c r="J31" i="60"/>
  <c r="I31" i="60"/>
  <c r="J30" i="60"/>
  <c r="I30" i="60"/>
  <c r="J29" i="60"/>
  <c r="I29" i="60"/>
  <c r="I24" i="60" s="1"/>
  <c r="J28" i="60"/>
  <c r="I28" i="60"/>
  <c r="J27" i="60"/>
  <c r="I27" i="60"/>
  <c r="J26" i="60"/>
  <c r="I26" i="60"/>
  <c r="J25" i="60"/>
  <c r="I25" i="60"/>
  <c r="H24" i="60"/>
  <c r="G24" i="60"/>
  <c r="F24" i="60"/>
  <c r="E24" i="60"/>
  <c r="D24" i="60"/>
  <c r="C24" i="60"/>
  <c r="B24" i="60"/>
  <c r="J23" i="60"/>
  <c r="I23" i="60"/>
  <c r="J22" i="60"/>
  <c r="I22" i="60"/>
  <c r="J21" i="60"/>
  <c r="I21" i="60"/>
  <c r="J20" i="60"/>
  <c r="I20" i="60"/>
  <c r="J19" i="60"/>
  <c r="I19" i="60"/>
  <c r="J18" i="60"/>
  <c r="I18" i="60"/>
  <c r="J17" i="60"/>
  <c r="I17" i="60"/>
  <c r="J16" i="60"/>
  <c r="I16" i="60"/>
  <c r="J15" i="60"/>
  <c r="I15" i="60"/>
  <c r="H14" i="60"/>
  <c r="G14" i="60"/>
  <c r="F14" i="60"/>
  <c r="E14" i="60"/>
  <c r="D14" i="60"/>
  <c r="D9" i="60" s="1"/>
  <c r="C14" i="60"/>
  <c r="B14" i="60"/>
  <c r="J13" i="60"/>
  <c r="I13" i="60"/>
  <c r="J12" i="60"/>
  <c r="J10" i="60" s="1"/>
  <c r="I12" i="60"/>
  <c r="J11" i="60"/>
  <c r="I11" i="60"/>
  <c r="H10" i="60"/>
  <c r="H9" i="60" s="1"/>
  <c r="G10" i="60"/>
  <c r="G9" i="60" s="1"/>
  <c r="F10" i="60"/>
  <c r="C10" i="60"/>
  <c r="B10" i="60"/>
  <c r="E9" i="60"/>
  <c r="A4" i="60"/>
  <c r="I25" i="9"/>
  <c r="J24" i="60" l="1"/>
  <c r="J37" i="60"/>
  <c r="F9" i="60"/>
  <c r="I14" i="60"/>
  <c r="I9" i="60" s="1"/>
  <c r="J14" i="60"/>
  <c r="J9" i="60" s="1"/>
  <c r="C9" i="60"/>
  <c r="J40" i="60"/>
  <c r="C12" i="40" l="1"/>
  <c r="C2" i="3" l="1"/>
  <c r="H27" i="29" l="1"/>
  <c r="I27" i="29"/>
  <c r="G27" i="29"/>
  <c r="C67" i="40" l="1"/>
  <c r="C76" i="40"/>
  <c r="D31" i="3" l="1"/>
  <c r="C31" i="3"/>
  <c r="D27" i="3"/>
  <c r="C27" i="3"/>
  <c r="C26" i="3" s="1"/>
  <c r="D26" i="3"/>
  <c r="D19" i="3"/>
  <c r="C19" i="3"/>
  <c r="D16" i="3"/>
  <c r="C16" i="3"/>
  <c r="D12" i="3"/>
  <c r="D10" i="3" s="1"/>
  <c r="D9" i="3" s="1"/>
  <c r="C12" i="3"/>
  <c r="A5" i="3"/>
  <c r="C10" i="3" l="1"/>
  <c r="C9" i="3" s="1"/>
  <c r="A5" i="16"/>
  <c r="A4" i="16"/>
  <c r="G26" i="18"/>
  <c r="G25" i="18"/>
  <c r="G24" i="18"/>
  <c r="G23" i="18"/>
  <c r="G22" i="18"/>
  <c r="G21" i="18"/>
  <c r="G20" i="18"/>
  <c r="G19" i="18"/>
  <c r="G18" i="18"/>
  <c r="G17" i="18"/>
  <c r="G16" i="18"/>
  <c r="G15" i="18"/>
  <c r="G14" i="18"/>
  <c r="G13" i="18"/>
  <c r="G12" i="18"/>
  <c r="G11" i="18"/>
  <c r="G10" i="18"/>
  <c r="A5" i="18"/>
  <c r="A4" i="18"/>
  <c r="I24" i="9"/>
  <c r="I23" i="9"/>
  <c r="I22" i="9"/>
  <c r="I21" i="9"/>
  <c r="I20" i="9"/>
  <c r="I19" i="9"/>
  <c r="I18" i="9"/>
  <c r="I17" i="9"/>
  <c r="I16" i="9"/>
  <c r="I15" i="9"/>
  <c r="I14" i="9"/>
  <c r="I13" i="9"/>
  <c r="I12" i="9"/>
  <c r="I11" i="9"/>
  <c r="I30" i="9" s="1"/>
  <c r="I10" i="9"/>
  <c r="I9" i="9"/>
  <c r="I8" i="9"/>
  <c r="A4" i="9"/>
  <c r="H18" i="43"/>
  <c r="G18" i="43"/>
  <c r="A5" i="43"/>
  <c r="D19" i="27"/>
  <c r="C19" i="27"/>
  <c r="A6" i="27"/>
  <c r="A5" i="27"/>
  <c r="D73" i="47"/>
  <c r="C73" i="47"/>
  <c r="D65" i="47"/>
  <c r="D59" i="47"/>
  <c r="C59" i="47"/>
  <c r="D54" i="47"/>
  <c r="C54" i="47"/>
  <c r="D37" i="47"/>
  <c r="C37" i="47"/>
  <c r="D33" i="47"/>
  <c r="C33" i="47"/>
  <c r="D24" i="47"/>
  <c r="D18" i="47" s="1"/>
  <c r="C24" i="47"/>
  <c r="C18" i="47" s="1"/>
  <c r="D15" i="47"/>
  <c r="C15" i="47"/>
  <c r="D10" i="47"/>
  <c r="C10" i="47"/>
  <c r="A5" i="47"/>
  <c r="C14" i="47" l="1"/>
  <c r="D14" i="47"/>
  <c r="D9" i="47" s="1"/>
  <c r="C9" i="47"/>
  <c r="C25" i="57" l="1"/>
  <c r="C24" i="57"/>
  <c r="C23" i="57"/>
  <c r="C22" i="57"/>
  <c r="C21" i="57"/>
  <c r="C19" i="57"/>
  <c r="C18" i="57"/>
  <c r="C12" i="57"/>
  <c r="D31" i="7"/>
  <c r="D27" i="7"/>
  <c r="D26" i="7" s="1"/>
  <c r="C31" i="7"/>
  <c r="C27" i="7"/>
  <c r="C26" i="7"/>
  <c r="D12" i="40"/>
  <c r="C13" i="57" s="1"/>
  <c r="A6" i="57" l="1"/>
  <c r="C2" i="57" l="1"/>
  <c r="I2" i="35"/>
  <c r="I2" i="39"/>
  <c r="I2" i="17"/>
  <c r="D2" i="12"/>
  <c r="K3" i="46"/>
  <c r="G2" i="45"/>
  <c r="G2" i="44"/>
  <c r="K3" i="55"/>
  <c r="G2" i="34"/>
  <c r="G2" i="30"/>
  <c r="I2" i="29"/>
  <c r="C2" i="26"/>
  <c r="C2" i="40"/>
  <c r="C2" i="7"/>
  <c r="A5" i="59"/>
  <c r="A5" i="35"/>
  <c r="A5" i="39"/>
  <c r="A5" i="17"/>
  <c r="A5" i="12"/>
  <c r="A6" i="46"/>
  <c r="A5" i="45"/>
  <c r="A5" i="44"/>
  <c r="A6" i="55"/>
  <c r="A5" i="34"/>
  <c r="A5" i="30"/>
  <c r="A5" i="29"/>
  <c r="A6" i="26"/>
  <c r="A7" i="40"/>
  <c r="A5" i="7"/>
  <c r="M25" i="59" l="1"/>
  <c r="M24" i="59"/>
  <c r="M23" i="59"/>
  <c r="M22" i="59"/>
  <c r="M21" i="59"/>
  <c r="M20" i="59"/>
  <c r="M19" i="59"/>
  <c r="M18" i="59"/>
  <c r="M17" i="59"/>
  <c r="M16" i="59"/>
  <c r="M15" i="59"/>
  <c r="M14" i="59"/>
  <c r="M13" i="59"/>
  <c r="M12" i="59"/>
  <c r="M11" i="59"/>
  <c r="M10" i="59"/>
  <c r="M9" i="59"/>
  <c r="C20" i="57" l="1"/>
  <c r="I29" i="35" l="1"/>
  <c r="K26" i="55" l="1"/>
  <c r="I23" i="44" l="1"/>
  <c r="H23" i="44"/>
  <c r="D19" i="7" l="1"/>
  <c r="C19" i="7"/>
  <c r="D16" i="7"/>
  <c r="C16" i="7"/>
  <c r="D12" i="7"/>
  <c r="C12" i="7"/>
  <c r="D10" i="7"/>
  <c r="D9" i="7" l="1"/>
  <c r="C17" i="57" s="1"/>
  <c r="C10" i="7"/>
  <c r="C9" i="7" s="1"/>
  <c r="K26" i="46" l="1"/>
  <c r="H23" i="45"/>
  <c r="G23" i="45"/>
  <c r="D76" i="40" l="1"/>
  <c r="D67" i="40"/>
  <c r="D61" i="40"/>
  <c r="C61" i="40"/>
  <c r="D56" i="40"/>
  <c r="C56" i="40"/>
  <c r="D50" i="40"/>
  <c r="C50" i="40"/>
  <c r="D39" i="40"/>
  <c r="C11" i="57" s="1"/>
  <c r="C39" i="40"/>
  <c r="D35" i="40"/>
  <c r="C35" i="40"/>
  <c r="D26" i="40"/>
  <c r="D20" i="40" s="1"/>
  <c r="C26" i="40"/>
  <c r="C20" i="40" s="1"/>
  <c r="D17" i="40"/>
  <c r="C14" i="57" s="1"/>
  <c r="C17" i="40"/>
  <c r="A6" i="40"/>
  <c r="C16" i="40" l="1"/>
  <c r="C11" i="40" s="1"/>
  <c r="D16" i="40"/>
  <c r="D11" i="40" s="1"/>
  <c r="C10" i="57" l="1"/>
  <c r="A4" i="39"/>
  <c r="A4" i="35" l="1"/>
  <c r="H23" i="34" l="1"/>
  <c r="G23" i="34"/>
  <c r="A4" i="34"/>
  <c r="I22" i="30" l="1"/>
  <c r="H22" i="30"/>
  <c r="A4" i="30"/>
  <c r="A4" i="29"/>
  <c r="D17" i="26" l="1"/>
  <c r="C17" i="26"/>
  <c r="A5" i="26"/>
  <c r="C64" i="12" l="1"/>
  <c r="D64" i="12"/>
  <c r="A4" i="17" l="1"/>
  <c r="A4" i="12"/>
  <c r="A4" i="7"/>
  <c r="D45" i="12" l="1"/>
  <c r="C45" i="12"/>
  <c r="D34" i="12"/>
  <c r="C34" i="12"/>
  <c r="D11" i="12"/>
  <c r="C11" i="12"/>
  <c r="D10" i="12" l="1"/>
  <c r="D44" i="12"/>
  <c r="C10" i="12"/>
  <c r="C44" i="12"/>
</calcChain>
</file>

<file path=xl/sharedStrings.xml><?xml version="1.0" encoding="utf-8"?>
<sst xmlns="http://schemas.openxmlformats.org/spreadsheetml/2006/main" count="1189" uniqueCount="587">
  <si>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</si>
  <si>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</si>
  <si>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</si>
  <si>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</si>
  <si>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</si>
  <si>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</si>
  <si>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</si>
  <si>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</si>
  <si>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</si>
  <si>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</si>
  <si>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</si>
  <si>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</si>
  <si>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</si>
  <si>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</si>
  <si>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</si>
  <si>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</si>
  <si>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</si>
  <si>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</si>
  <si>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</si>
  <si>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</si>
  <si>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</si>
  <si>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</si>
  <si>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</si>
  <si>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</si>
  <si>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</si>
  <si>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</si>
  <si>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</si>
  <si>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</si>
  <si>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</si>
  <si>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</si>
  <si>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</si>
  <si>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</si>
  <si>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</si>
  <si>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</si>
  <si>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</si>
  <si>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</si>
  <si>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</si>
  <si>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</si>
  <si>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</si>
  <si>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</si>
  <si>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</si>
  <si>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</si>
  <si>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</si>
  <si>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</si>
  <si>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</si>
  <si>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</si>
  <si>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</si>
  <si>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</si>
  <si>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</si>
  <si>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</si>
  <si>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</si>
  <si>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</si>
  <si>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</si>
  <si>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</si>
  <si>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</si>
  <si>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</si>
  <si>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</si>
  <si>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</si>
  <si>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</si>
  <si>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</si>
  <si>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</si>
  <si>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</si>
  <si>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</si>
  <si>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</si>
  <si>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</si>
  <si>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</si>
  <si>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</si>
  <si>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</si>
  <si>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</si>
  <si>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</si>
  <si>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</si>
  <si>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</si>
  <si>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</si>
  <si>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</si>
  <si>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</si>
  <si>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</si>
  <si>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</si>
  <si>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</si>
  <si>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</si>
  <si>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</si>
  <si>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</si>
  <si>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</si>
  <si>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</si>
  <si>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</si>
  <si>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</si>
  <si>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</si>
  <si>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</si>
  <si>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</si>
  <si>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</si>
  <si>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</si>
  <si>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</si>
  <si>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</si>
  <si>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</si>
  <si>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</si>
  <si>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</si>
  <si>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</si>
  <si>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</si>
  <si>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</si>
  <si>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</si>
  <si>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</si>
  <si>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</si>
  <si>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</si>
  <si>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</si>
  <si>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</si>
  <si>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</si>
  <si>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</si>
  <si>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</si>
  <si>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</si>
  <si>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</si>
  <si>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</si>
  <si>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</si>
  <si>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</si>
  <si>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</si>
  <si>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</si>
  <si>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</si>
  <si>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</si>
  <si>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</si>
  <si>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</si>
  <si>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</si>
  <si>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</si>
  <si>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</si>
  <si>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</si>
  <si>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</si>
  <si>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</si>
  <si>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</si>
  <si>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</si>
  <si>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</si>
  <si>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</si>
  <si>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</si>
  <si>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</si>
  <si>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</si>
  <si>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</si>
  <si>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</si>
  <si>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</si>
  <si>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</si>
  <si>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</si>
  <si>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</si>
  <si>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</si>
  <si>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</si>
  <si>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</si>
  <si>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</si>
  <si>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</si>
  <si>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</si>
  <si>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</si>
  <si>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</si>
  <si>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</si>
  <si>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</si>
  <si>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</si>
  <si>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</si>
  <si>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</si>
  <si>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</si>
  <si>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</si>
  <si>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</si>
  <si>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</si>
  <si>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</si>
  <si>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</si>
  <si>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</si>
  <si>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</si>
  <si>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</si>
  <si>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</si>
  <si>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</si>
  <si>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</si>
  <si>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</si>
  <si>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</si>
  <si>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</si>
  <si>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</si>
  <si>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</si>
  <si>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</si>
  <si>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</si>
  <si>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</si>
  <si>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</si>
  <si>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</si>
  <si>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</si>
  <si>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</si>
  <si>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</si>
  <si>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</si>
  <si>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</si>
  <si>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</si>
  <si>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</si>
  <si>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</si>
  <si>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</si>
  <si>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</si>
  <si>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</si>
  <si>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</si>
  <si>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</si>
  <si>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</si>
  <si>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</si>
  <si>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</si>
  <si>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</si>
  <si>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</si>
  <si>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</si>
  <si>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</si>
  <si>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</si>
  <si>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</si>
  <si>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</si>
  <si>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</si>
  <si>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</si>
  <si>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</si>
  <si>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</si>
  <si>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</si>
  <si>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</si>
  <si>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</si>
  <si>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</si>
  <si>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</si>
  <si>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</si>
  <si>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</si>
  <si>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</si>
  <si>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</si>
  <si>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</si>
  <si>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</si>
  <si>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</si>
  <si>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</si>
  <si>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</si>
  <si>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</si>
  <si>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</si>
  <si>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</si>
  <si>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</si>
  <si>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</si>
  <si>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</si>
  <si>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</si>
  <si>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</si>
  <si>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</si>
  <si>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</si>
  <si>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</si>
  <si>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</si>
  <si>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</si>
  <si>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</si>
  <si>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</si>
  <si>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</si>
  <si>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</si>
  <si>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</si>
  <si>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</si>
  <si>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</si>
  <si>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</si>
  <si>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</si>
  <si>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</si>
  <si>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</si>
  <si>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</si>
  <si>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</si>
  <si>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</si>
  <si>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</si>
  <si>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</si>
  <si>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</si>
  <si>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</si>
  <si>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</si>
  <si>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</si>
  <si>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</si>
  <si>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</si>
  <si>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</si>
  <si>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</si>
  <si>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</si>
  <si>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</si>
  <si>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</si>
  <si>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</si>
  <si>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</si>
  <si>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</si>
  <si>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</si>
  <si>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</si>
  <si>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</si>
  <si>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</si>
  <si>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</si>
  <si>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</si>
  <si>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</si>
  <si>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</si>
  <si>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</si>
  <si>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</si>
  <si>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</si>
  <si>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</si>
  <si>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</si>
  <si>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</si>
  <si>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</si>
  <si>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</si>
  <si>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</si>
  <si>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</si>
  <si>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</si>
  <si>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</si>
  <si>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</si>
  <si>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</si>
  <si>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</si>
  <si>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</si>
  <si>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</si>
  <si>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</si>
  <si>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</si>
  <si>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</si>
  <si>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</si>
  <si>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</si>
  <si>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</si>
  <si>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</si>
  <si>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</si>
  <si>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</si>
  <si>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</si>
  <si>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</si>
  <si>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</si>
  <si>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</si>
  <si>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</si>
  <si>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</si>
  <si>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</si>
  <si>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</si>
  <si>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</si>
  <si>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</si>
  <si>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</si>
  <si>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</si>
  <si>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</si>
  <si>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</si>
  <si>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</si>
  <si>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</si>
  <si>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</si>
  <si>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</si>
  <si>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</si>
  <si>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</si>
  <si>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</si>
  <si>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</si>
  <si>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</si>
  <si>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</si>
  <si>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</si>
  <si>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</si>
  <si>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</si>
  <si>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</si>
  <si>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</si>
  <si>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</si>
  <si>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</si>
  <si>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</si>
  <si>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</si>
  <si>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</si>
  <si>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</si>
  <si>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</si>
  <si>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</si>
  <si>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</si>
  <si>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</si>
  <si>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</si>
  <si>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</si>
  <si>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</si>
  <si>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</si>
  <si>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</si>
  <si>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</si>
  <si>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</si>
  <si>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</si>
  <si>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</si>
  <si>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</si>
  <si>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</si>
  <si>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</si>
  <si>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</si>
  <si>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</si>
  <si>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</si>
  <si>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</si>
  <si>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</si>
  <si>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</si>
  <si>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</si>
  <si>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</si>
  <si>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</si>
  <si>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</si>
  <si>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</si>
  <si>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</si>
  <si>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</si>
  <si>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</si>
  <si>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</si>
  <si>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</si>
  <si>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</si>
  <si>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</si>
  <si>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</si>
  <si>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</si>
  <si>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</si>
  <si>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</si>
  <si>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</si>
  <si>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</si>
  <si>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</si>
  <si>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</si>
  <si>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</si>
  <si>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</si>
  <si>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</si>
  <si>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</si>
  <si>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</si>
  <si>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</si>
  <si>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</si>
  <si>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</si>
  <si>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</si>
  <si>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</si>
  <si>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</si>
  <si>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</si>
  <si>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</si>
  <si>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</si>
  <si>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</si>
  <si>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</si>
  <si>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</si>
  <si>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</si>
  <si>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</si>
  <si>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</si>
  <si>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</si>
  <si>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</si>
  <si>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</si>
  <si>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</si>
  <si>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</si>
  <si>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</si>
  <si>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</si>
  <si>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</si>
  <si>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</si>
  <si>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</si>
  <si>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</si>
  <si>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</si>
  <si>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</si>
  <si>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</si>
  <si>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</si>
  <si>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</si>
  <si>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</si>
  <si>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</si>
  <si>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</si>
  <si>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</si>
  <si>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</si>
  <si>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</si>
  <si>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</si>
  <si>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</si>
  <si>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</si>
  <si>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</si>
  <si>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</si>
  <si>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</si>
  <si>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</si>
  <si>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</si>
  <si>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</si>
  <si>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</si>
  <si>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</si>
  <si>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</si>
  <si>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</si>
  <si>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</si>
  <si>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</si>
  <si>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</si>
  <si>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</si>
  <si>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</si>
  <si>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</si>
  <si>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</si>
  <si>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</si>
  <si>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</si>
  <si>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</si>
  <si>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</si>
  <si>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</si>
  <si>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</si>
  <si>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</si>
  <si>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</si>
  <si>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</si>
  <si>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</si>
  <si>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</si>
  <si>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</si>
  <si>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</si>
  <si>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</si>
  <si>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</si>
  <si>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</si>
  <si>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</si>
  <si>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</si>
  <si>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</si>
  <si>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</si>
  <si>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</si>
  <si>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</si>
  <si>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</si>
  <si>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</si>
  <si>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</si>
  <si>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</si>
  <si>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</si>
  <si>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</si>
  <si>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</si>
  <si>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</si>
  <si>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</si>
  <si>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</si>
  <si>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</si>
  <si>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</si>
  <si>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</si>
  <si>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</si>
  <si>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</si>
  <si>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</si>
  <si>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</si>
  <si>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</si>
  <si>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</si>
  <si>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</si>
  <si>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</si>
  <si>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</si>
  <si>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</si>
  <si>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</si>
  <si>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</si>
  <si>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</si>
  <si>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</si>
  <si>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</si>
  <si>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</si>
  <si>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</si>
  <si>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</si>
  <si>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</si>
  <si>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</si>
  <si>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</si>
  <si>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</si>
  <si>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</si>
  <si>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</si>
  <si>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</si>
  <si>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</si>
  <si>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</si>
  <si>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</si>
  <si>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</si>
  <si>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</si>
  <si>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</si>
  <si>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</si>
  <si>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</si>
  <si>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</si>
  <si>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</si>
  <si>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</si>
  <si>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</si>
  <si>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</si>
  <si>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</si>
  <si>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პ/გ ”საქართველოს რესპუბლიკური პარტია”</t>
  </si>
  <si>
    <t xml:space="preserve">გაცემული ხელფასის კუთვნილი საპენსიო გადასახადი 2 % გადახდილი საპენსიო სააგენტოში </t>
  </si>
  <si>
    <t>ხათუნა</t>
  </si>
  <si>
    <t>სამნიძე</t>
  </si>
  <si>
    <t>61001001701</t>
  </si>
  <si>
    <t xml:space="preserve">პარტიის თავმჯდომარე </t>
  </si>
  <si>
    <t xml:space="preserve">დავით </t>
  </si>
  <si>
    <t>ბერძენიშვილი</t>
  </si>
  <si>
    <t>61001015363</t>
  </si>
  <si>
    <t>საარჩევნო პოლიტიკის ანალიზის მდივნად</t>
  </si>
  <si>
    <t xml:space="preserve">ნანა </t>
  </si>
  <si>
    <t>მახარაშვილი</t>
  </si>
  <si>
    <t>57001024146</t>
  </si>
  <si>
    <t>ბუღალტერი</t>
  </si>
  <si>
    <t>ლალი</t>
  </si>
  <si>
    <t>გიორგაძე</t>
  </si>
  <si>
    <t>01029012712</t>
  </si>
  <si>
    <t>ოფისის მენეჯერი</t>
  </si>
  <si>
    <t xml:space="preserve">გიორგი </t>
  </si>
  <si>
    <t>ჩუბინიძე</t>
  </si>
  <si>
    <t>54001023440</t>
  </si>
  <si>
    <t>ლოჯისტიკის მენეჯერი</t>
  </si>
  <si>
    <t>გიორგი</t>
  </si>
  <si>
    <t>მაკარაშვილი</t>
  </si>
  <si>
    <t>01027083886</t>
  </si>
  <si>
    <t>ლოჯისტიკის მენეჯერის თანაშემწე</t>
  </si>
  <si>
    <t xml:space="preserve">მარი </t>
  </si>
  <si>
    <t>ბერაძე</t>
  </si>
  <si>
    <t>21001019654</t>
  </si>
  <si>
    <t>პარტიის თავმჯდომარის თანაშემწე</t>
  </si>
  <si>
    <t>თიბისი</t>
  </si>
  <si>
    <t>GE47TB1100000110700503</t>
  </si>
  <si>
    <t>26.04.2005</t>
  </si>
  <si>
    <t>GE79TB7499136080100004</t>
  </si>
  <si>
    <t>29.01.2015</t>
  </si>
  <si>
    <t>GE07TB1100000150070031</t>
  </si>
  <si>
    <t>აშშ დოლარი</t>
  </si>
  <si>
    <t>16.02.2008</t>
  </si>
  <si>
    <t>ინგლ.გირვანქა</t>
  </si>
  <si>
    <t>26.09.2007</t>
  </si>
  <si>
    <t>ევრო</t>
  </si>
  <si>
    <t>19.06.2008</t>
  </si>
  <si>
    <t>GE85TB1100000451678002</t>
  </si>
  <si>
    <t>07.12.2011</t>
  </si>
  <si>
    <t>GE79TB7499145067800001</t>
  </si>
  <si>
    <t>GE52TB7499145067800002</t>
  </si>
  <si>
    <t>GE25TB7499145067800003 </t>
  </si>
  <si>
    <t>01.03.214</t>
  </si>
  <si>
    <t>GE88TB7004991365800001</t>
  </si>
  <si>
    <t>01.02.214</t>
  </si>
  <si>
    <t>....</t>
  </si>
  <si>
    <t xml:space="preserve">  1.2.2 სხვა მანქანა-დანადგარები და ინვენტარი</t>
  </si>
  <si>
    <t xml:space="preserve">   2.1. ნედლეული და მასალები (საწვავი)</t>
  </si>
  <si>
    <t xml:space="preserve">   2.2. ნედლეული და მასალები (ბუნებრივი აირი)</t>
  </si>
  <si>
    <t xml:space="preserve">   2.3 დაუმთავრებელი წარმოება</t>
  </si>
  <si>
    <t xml:space="preserve">   2.4 მზა პროდუქცია</t>
  </si>
  <si>
    <t xml:space="preserve">   2.5 შემდგომი რეალიზაციისათვის შეძენილი საქონელი</t>
  </si>
  <si>
    <t xml:space="preserve">   2.6 ფულადი დოკუმენტები</t>
  </si>
  <si>
    <t xml:space="preserve">   2.7 სათადარიგო ნაწილები</t>
  </si>
  <si>
    <t xml:space="preserve">   2.8 სხვა მატერიალური მარაგები (მონო ბარათები)</t>
  </si>
  <si>
    <t xml:space="preserve">   4.3.1 რადიოსიხშირული სპექტრით სარგებლობის ლიცენზია</t>
  </si>
  <si>
    <t>საკუთრება</t>
  </si>
  <si>
    <t>ქ. თბილისი ფასანაურის  ქ. #13</t>
  </si>
  <si>
    <t>01.15.03.008.017</t>
  </si>
  <si>
    <t>232.00 კვ.მ.</t>
  </si>
  <si>
    <t>სხვა ფულადი შემოსავლები (ოფისის იჯარა)</t>
  </si>
  <si>
    <t>ჭყოიძე</t>
  </si>
  <si>
    <t>56001021496</t>
  </si>
  <si>
    <t>პარტიის მრჩეველი ფინანსურ და ეკონომიკურ საკითხებში</t>
  </si>
  <si>
    <t>01.01.2022-31.12.2022</t>
  </si>
  <si>
    <t xml:space="preserve">გაცემული პრემიის კუთვნილი საპენსიო გადასახადი 2 % გადახდილი საპენსიო სააგენტოში </t>
  </si>
  <si>
    <t>ვიზიტი ევროპარლამენტში - Roundtable on the Eastern Partnership</t>
  </si>
  <si>
    <t>07.10.202</t>
  </si>
  <si>
    <t>GE14TB7499145067800007</t>
  </si>
  <si>
    <t xml:space="preserve">შეხვედრები ევროპის ლიდერებთან </t>
  </si>
  <si>
    <t>დალაგება-დასუფთავების ხარჯი</t>
  </si>
  <si>
    <t>01.01.2023-31.12.2023</t>
  </si>
  <si>
    <t>მივლინება ალდეს ლიდერების შეხვედრაზე დასასწრებად</t>
  </si>
  <si>
    <t>ლონდონი</t>
  </si>
  <si>
    <t>სტოკჰოლმი</t>
  </si>
  <si>
    <t>მივლინება ალდეს ლიდერების შეხვედრაზე დასასწრებად 27.05.2023</t>
  </si>
  <si>
    <t>კოპენჰაგენი</t>
  </si>
  <si>
    <t>რომი</t>
  </si>
  <si>
    <t>შვეიცარია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</si>
</sst>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
    <numFmt numFmtId="165" formatCode="dd/mm/yy;@"/>
    <numFmt numFmtId="166" formatCode="\ს\ა\ტ\ე\ლ\ე\ვ\ი\ზ\ი\ო\ \რ\ე\კ\ლ\ა\მ\ა"/>
    <numFmt numFmtId="167" formatCode="#,##0.0"/>
    <numFmt numFmtId="168" formatCode="0.0"/>
    <numFmt numFmtId="169" formatCode="#,##0.00000000000"/>
  </numFmts>
  <fonts count="42"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b/>
      <sz val="10"/>
      <name val="Sylfaen"/>
      <family val="1"/>
      <charset val="204"/>
    </font>
    <font>
      <sz val="10"/>
      <color theme="0"/>
      <name val="Sylfaen"/>
      <family val="1"/>
    </font>
    <font>
      <sz val="10"/>
      <color indexed="8"/>
      <name val="Sylfaen"/>
      <family val="1"/>
    </font>
    <font>
      <b/>
      <sz val="10"/>
      <color indexed="8"/>
      <name val="Sylfaen"/>
      <family val="1"/>
    </font>
    <font>
      <sz val="10"/>
      <color theme="1"/>
      <name val="Sylfaen"/>
      <family val="1"/>
      <charset val="204"/>
    </font>
    <font>
      <b/>
      <sz val="10"/>
      <color theme="1"/>
      <name val="Sylfaen"/>
      <family val="1"/>
      <charset val="204"/>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9">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8" fillId="0" borderId="0"/>
    <xf numFmtId="0" fontId="2" fillId="0" borderId="0"/>
    <xf numFmtId="0" fontId="2" fillId="0" borderId="0"/>
    <xf numFmtId="0" fontId="2" fillId="0" borderId="0"/>
    <xf numFmtId="0" fontId="11" fillId="0" borderId="0"/>
    <xf numFmtId="0" fontId="1" fillId="0" borderId="0"/>
    <xf numFmtId="0" fontId="1" fillId="0" borderId="0"/>
  </cellStyleXfs>
  <cellXfs count="603">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1"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1" fillId="0" borderId="0" xfId="1" applyFont="1" applyAlignment="1" applyProtection="1">
      <alignment horizontal="center" vertical="center"/>
      <protection locked="0"/>
    </xf>
    <xf numFmtId="0" fontId="17" fillId="0" borderId="1" xfId="0" applyFont="1" applyBorder="1" applyProtection="1">
      <protection locked="0"/>
    </xf>
    <xf numFmtId="0" fontId="22"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1" fillId="2" borderId="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7" fillId="0" borderId="0" xfId="3" applyFont="1" applyAlignment="1" applyProtection="1">
      <alignment horizontal="center" vertical="center"/>
      <protection locked="0"/>
    </xf>
    <xf numFmtId="0" fontId="17" fillId="0" borderId="0" xfId="3" applyFont="1" applyProtection="1">
      <protection locked="0"/>
    </xf>
    <xf numFmtId="0" fontId="0" fillId="0" borderId="0" xfId="0" applyProtection="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1" fillId="0" borderId="0" xfId="0" applyFont="1" applyFill="1" applyBorder="1" applyAlignment="1" applyProtection="1">
      <alignment horizontal="left" indent="1"/>
      <protection locked="0"/>
    </xf>
    <xf numFmtId="0" fontId="21"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164" fontId="17" fillId="0" borderId="1" xfId="2"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center"/>
      <protection locked="0"/>
    </xf>
    <xf numFmtId="0" fontId="21" fillId="0" borderId="0" xfId="0" applyFont="1" applyAlignment="1" applyProtection="1">
      <alignment horizontal="left"/>
      <protection locked="0"/>
    </xf>
    <xf numFmtId="0" fontId="21"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1" fillId="2" borderId="5" xfId="1" applyFont="1" applyFill="1" applyBorder="1" applyAlignment="1" applyProtection="1">
      <alignment horizontal="left" vertical="center" wrapText="1"/>
    </xf>
    <xf numFmtId="0" fontId="17" fillId="0" borderId="5" xfId="3" applyFont="1" applyBorder="1" applyAlignment="1" applyProtection="1">
      <alignment horizontal="left" vertical="center" indent="1"/>
    </xf>
    <xf numFmtId="0" fontId="21" fillId="0" borderId="0" xfId="0" applyFont="1" applyFill="1" applyBorder="1" applyAlignment="1" applyProtection="1">
      <alignment horizontal="center" wrapText="1"/>
    </xf>
    <xf numFmtId="0" fontId="21" fillId="0" borderId="0" xfId="0" applyFont="1" applyAlignment="1" applyProtection="1">
      <alignment horizontal="center" vertical="center" wrapText="1"/>
    </xf>
    <xf numFmtId="0" fontId="21" fillId="0" borderId="1" xfId="0" applyFont="1" applyFill="1" applyBorder="1" applyAlignment="1" applyProtection="1">
      <alignment horizontal="left"/>
    </xf>
    <xf numFmtId="0" fontId="21" fillId="0" borderId="1" xfId="0" applyFont="1" applyBorder="1" applyAlignment="1" applyProtection="1">
      <alignment horizontal="center" vertical="center" wrapText="1"/>
    </xf>
    <xf numFmtId="0" fontId="21" fillId="0" borderId="1" xfId="0" applyFont="1" applyFill="1" applyBorder="1" applyAlignment="1" applyProtection="1">
      <alignment horizontal="left" indent="1"/>
    </xf>
    <xf numFmtId="0" fontId="17" fillId="0" borderId="1" xfId="0" applyFont="1" applyBorder="1" applyAlignment="1" applyProtection="1">
      <alignment wrapText="1"/>
    </xf>
    <xf numFmtId="0" fontId="21"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8" fillId="0" borderId="0" xfId="4" applyFont="1" applyBorder="1" applyAlignment="1" applyProtection="1">
      <alignment vertical="center"/>
    </xf>
    <xf numFmtId="0" fontId="0" fillId="0" borderId="0" xfId="0" applyBorder="1" applyProtection="1">
      <protection locked="0"/>
    </xf>
    <xf numFmtId="0" fontId="16" fillId="0" borderId="0" xfId="0" applyFont="1"/>
    <xf numFmtId="0" fontId="17" fillId="0" borderId="0" xfId="1" applyFont="1" applyBorder="1" applyAlignment="1" applyProtection="1">
      <alignment vertical="center"/>
      <protection locked="0"/>
    </xf>
    <xf numFmtId="3" fontId="17" fillId="0" borderId="0" xfId="1" applyNumberFormat="1" applyFont="1" applyAlignment="1" applyProtection="1">
      <alignment horizontal="center" vertical="center" wrapText="1"/>
      <protection locked="0"/>
    </xf>
    <xf numFmtId="0" fontId="21" fillId="0" borderId="0" xfId="0" applyFont="1" applyProtection="1">
      <protection locked="0"/>
    </xf>
    <xf numFmtId="0" fontId="17" fillId="0" borderId="3" xfId="0" applyFont="1" applyBorder="1" applyProtection="1">
      <protection locked="0"/>
    </xf>
    <xf numFmtId="0" fontId="21" fillId="0" borderId="0" xfId="0" applyFont="1" applyAlignment="1" applyProtection="1">
      <alignment horizontal="center"/>
      <protection locked="0"/>
    </xf>
    <xf numFmtId="0" fontId="0" fillId="0" borderId="0" xfId="0" applyBorder="1"/>
    <xf numFmtId="0" fontId="0" fillId="0" borderId="3" xfId="0" applyBorder="1"/>
    <xf numFmtId="0" fontId="21" fillId="4" borderId="0" xfId="0" applyFont="1" applyFill="1" applyProtection="1"/>
    <xf numFmtId="0" fontId="17" fillId="4" borderId="0" xfId="0" applyFont="1" applyFill="1" applyProtection="1"/>
    <xf numFmtId="0" fontId="17" fillId="4" borderId="0" xfId="0" applyFont="1" applyFill="1" applyBorder="1" applyProtection="1"/>
    <xf numFmtId="0" fontId="17" fillId="4" borderId="0" xfId="1" applyFont="1" applyFill="1" applyAlignment="1" applyProtection="1">
      <alignment vertical="center"/>
    </xf>
    <xf numFmtId="3" fontId="21" fillId="4"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0" fontId="21" fillId="4" borderId="1" xfId="0" applyFont="1" applyFill="1" applyBorder="1" applyProtection="1"/>
    <xf numFmtId="3" fontId="21" fillId="4" borderId="1" xfId="0" applyNumberFormat="1" applyFont="1" applyFill="1" applyBorder="1" applyProtection="1"/>
    <xf numFmtId="0" fontId="21"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1" fillId="5" borderId="1" xfId="1" applyNumberFormat="1" applyFont="1" applyFill="1" applyBorder="1" applyAlignment="1" applyProtection="1">
      <alignment horizontal="left" vertical="center" wrapText="1"/>
    </xf>
    <xf numFmtId="3" fontId="21" fillId="5" borderId="1" xfId="1" applyNumberFormat="1" applyFont="1" applyFill="1" applyBorder="1" applyAlignment="1" applyProtection="1">
      <alignment horizontal="center" vertical="center" wrapText="1"/>
    </xf>
    <xf numFmtId="0" fontId="17" fillId="5" borderId="0" xfId="1" applyFont="1" applyFill="1" applyProtection="1">
      <protection locked="0"/>
    </xf>
    <xf numFmtId="0" fontId="17" fillId="5" borderId="0" xfId="0" applyFont="1" applyFill="1" applyAlignment="1" applyProtection="1">
      <alignment horizontal="center" vertical="center"/>
      <protection locked="0"/>
    </xf>
    <xf numFmtId="0" fontId="22"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protection locked="0"/>
    </xf>
    <xf numFmtId="0" fontId="17" fillId="5"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1" fillId="0" borderId="1" xfId="0" applyFont="1" applyFill="1" applyBorder="1" applyProtection="1">
      <protection locked="0"/>
    </xf>
    <xf numFmtId="0" fontId="17" fillId="4" borderId="0" xfId="1" applyFont="1" applyFill="1" applyBorder="1" applyAlignment="1" applyProtection="1">
      <alignment horizontal="right" vertical="center"/>
    </xf>
    <xf numFmtId="0" fontId="17" fillId="4" borderId="0" xfId="1" applyFont="1" applyFill="1" applyBorder="1" applyAlignment="1" applyProtection="1">
      <alignment horizontal="left" vertical="center"/>
    </xf>
    <xf numFmtId="0" fontId="17" fillId="4" borderId="0" xfId="0" applyFont="1" applyFill="1" applyBorder="1" applyProtection="1">
      <protection locked="0"/>
    </xf>
    <xf numFmtId="0" fontId="17" fillId="4" borderId="0" xfId="0" applyFont="1" applyFill="1" applyProtection="1">
      <protection locked="0"/>
    </xf>
    <xf numFmtId="3" fontId="21" fillId="4" borderId="1" xfId="1" applyNumberFormat="1" applyFont="1" applyFill="1" applyBorder="1" applyAlignment="1" applyProtection="1">
      <alignment horizontal="left" vertical="center" wrapText="1"/>
    </xf>
    <xf numFmtId="0" fontId="17" fillId="4" borderId="1" xfId="0" applyFont="1" applyFill="1" applyBorder="1" applyProtection="1"/>
    <xf numFmtId="0" fontId="17" fillId="4" borderId="0" xfId="0" applyFont="1" applyFill="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17" fillId="0" borderId="0" xfId="0" applyFont="1" applyFill="1" applyBorder="1" applyProtection="1">
      <protection locked="0"/>
    </xf>
    <xf numFmtId="0" fontId="17" fillId="4" borderId="0" xfId="3" applyFont="1" applyFill="1" applyAlignment="1" applyProtection="1">
      <alignment horizontal="center" vertical="center"/>
      <protection locked="0"/>
    </xf>
    <xf numFmtId="0" fontId="17" fillId="4" borderId="0" xfId="3" applyFont="1" applyFill="1" applyProtection="1"/>
    <xf numFmtId="0" fontId="17" fillId="4" borderId="3" xfId="0" applyFont="1" applyFill="1" applyBorder="1" applyAlignment="1" applyProtection="1">
      <alignment horizontal="left"/>
    </xf>
    <xf numFmtId="0" fontId="17" fillId="4" borderId="0" xfId="0" applyFont="1" applyFill="1" applyBorder="1" applyAlignment="1" applyProtection="1">
      <alignment horizontal="left"/>
    </xf>
    <xf numFmtId="0" fontId="21" fillId="0" borderId="0" xfId="0" applyFont="1" applyFill="1" applyBorder="1" applyAlignment="1" applyProtection="1">
      <alignment horizontal="left"/>
    </xf>
    <xf numFmtId="0" fontId="17" fillId="0" borderId="0" xfId="0" applyFont="1" applyFill="1" applyBorder="1" applyProtection="1"/>
    <xf numFmtId="0" fontId="17" fillId="4" borderId="0" xfId="0" applyFont="1" applyFill="1" applyBorder="1" applyAlignment="1" applyProtection="1">
      <alignment horizontal="left" wrapText="1"/>
    </xf>
    <xf numFmtId="0" fontId="17" fillId="4" borderId="3" xfId="0" applyFont="1" applyFill="1" applyBorder="1" applyAlignment="1" applyProtection="1">
      <alignment horizontal="left" wrapText="1"/>
    </xf>
    <xf numFmtId="0" fontId="17" fillId="4" borderId="3" xfId="0" applyFont="1" applyFill="1" applyBorder="1" applyProtection="1"/>
    <xf numFmtId="0" fontId="21" fillId="4" borderId="3" xfId="0" applyFont="1" applyFill="1" applyBorder="1" applyAlignment="1" applyProtection="1">
      <alignment horizontal="center" vertical="center" wrapText="1"/>
    </xf>
    <xf numFmtId="0" fontId="21" fillId="4" borderId="1" xfId="0" applyFont="1" applyFill="1" applyBorder="1" applyAlignment="1" applyProtection="1">
      <alignment horizontal="right" vertical="center" wrapText="1"/>
    </xf>
    <xf numFmtId="0" fontId="0" fillId="4" borderId="0" xfId="0" applyFill="1" applyProtection="1"/>
    <xf numFmtId="14" fontId="17" fillId="4" borderId="0" xfId="1" applyNumberFormat="1" applyFont="1" applyFill="1" applyBorder="1" applyAlignment="1" applyProtection="1">
      <alignment vertical="center"/>
    </xf>
    <xf numFmtId="0" fontId="17" fillId="4" borderId="0" xfId="1" applyFont="1" applyFill="1" applyBorder="1" applyAlignment="1" applyProtection="1">
      <alignment vertical="center"/>
    </xf>
    <xf numFmtId="14" fontId="17" fillId="4" borderId="0" xfId="1" applyNumberFormat="1" applyFont="1" applyFill="1" applyBorder="1" applyAlignment="1" applyProtection="1">
      <alignment horizontal="center" vertical="center"/>
    </xf>
    <xf numFmtId="0" fontId="12" fillId="4" borderId="0" xfId="1" applyFont="1" applyFill="1" applyAlignment="1" applyProtection="1">
      <alignment horizontal="left" vertical="center"/>
    </xf>
    <xf numFmtId="0" fontId="11" fillId="4" borderId="0" xfId="0" applyFont="1" applyFill="1" applyProtection="1"/>
    <xf numFmtId="0" fontId="0" fillId="4" borderId="0" xfId="0" applyFill="1" applyProtection="1">
      <protection locked="0"/>
    </xf>
    <xf numFmtId="0" fontId="0" fillId="4" borderId="0" xfId="0" applyFill="1" applyBorder="1" applyProtection="1">
      <protection locked="0"/>
    </xf>
    <xf numFmtId="0" fontId="0" fillId="0" borderId="0" xfId="0" applyFill="1" applyBorder="1" applyProtection="1"/>
    <xf numFmtId="0" fontId="0" fillId="0" borderId="0" xfId="0" applyFill="1" applyProtection="1"/>
    <xf numFmtId="0" fontId="17" fillId="4" borderId="0" xfId="1" applyFont="1" applyFill="1" applyBorder="1" applyAlignment="1" applyProtection="1">
      <alignment vertical="center"/>
      <protection locked="0"/>
    </xf>
    <xf numFmtId="0" fontId="17" fillId="4" borderId="0" xfId="3" applyFont="1" applyFill="1" applyProtection="1">
      <protection locked="0"/>
    </xf>
    <xf numFmtId="0" fontId="17" fillId="4" borderId="0" xfId="1" applyFont="1" applyFill="1" applyProtection="1">
      <protection locked="0"/>
    </xf>
    <xf numFmtId="0" fontId="22" fillId="4" borderId="0" xfId="1" applyFont="1" applyFill="1" applyAlignment="1" applyProtection="1">
      <alignment horizontal="center" vertical="center" wrapText="1"/>
      <protection locked="0"/>
    </xf>
    <xf numFmtId="14" fontId="21" fillId="0" borderId="0" xfId="0" applyNumberFormat="1" applyFont="1" applyFill="1" applyBorder="1" applyAlignment="1" applyProtection="1">
      <alignment horizontal="center"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Border="1" applyAlignment="1" applyProtection="1">
      <alignment horizontal="center" vertical="center"/>
      <protection locked="0"/>
    </xf>
    <xf numFmtId="14" fontId="17" fillId="0" borderId="0" xfId="1" applyNumberFormat="1" applyFont="1" applyFill="1" applyBorder="1" applyAlignment="1" applyProtection="1">
      <alignment horizontal="right" vertical="center"/>
    </xf>
    <xf numFmtId="0" fontId="17" fillId="2" borderId="0" xfId="0" applyFont="1" applyFill="1" applyProtection="1">
      <protection locked="0"/>
    </xf>
    <xf numFmtId="0" fontId="0" fillId="2" borderId="0" xfId="0" applyFill="1"/>
    <xf numFmtId="0" fontId="21"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21"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4" borderId="1" xfId="3" applyFont="1" applyFill="1" applyBorder="1" applyAlignment="1" applyProtection="1">
      <alignment horizontal="center" vertical="center"/>
    </xf>
    <xf numFmtId="0" fontId="16" fillId="4" borderId="1" xfId="3" applyFont="1" applyFill="1" applyBorder="1" applyAlignment="1" applyProtection="1">
      <alignment horizontal="center" vertical="center" wrapText="1"/>
    </xf>
    <xf numFmtId="0" fontId="16" fillId="4" borderId="2" xfId="3" applyFont="1" applyFill="1" applyBorder="1" applyAlignment="1" applyProtection="1">
      <alignment horizontal="center" vertical="center" wrapText="1"/>
    </xf>
    <xf numFmtId="0" fontId="21"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1"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4" fontId="17" fillId="0" borderId="4" xfId="2" applyNumberFormat="1" applyFont="1" applyFill="1" applyBorder="1" applyAlignment="1" applyProtection="1">
      <alignment horizontal="right" vertical="center"/>
      <protection locked="0"/>
    </xf>
    <xf numFmtId="0" fontId="21" fillId="2" borderId="0" xfId="0" applyFont="1" applyFill="1" applyBorder="1" applyAlignment="1" applyProtection="1">
      <alignment horizontal="left"/>
    </xf>
    <xf numFmtId="14" fontId="17" fillId="0" borderId="0" xfId="1" applyNumberFormat="1" applyFont="1" applyFill="1" applyBorder="1" applyAlignment="1" applyProtection="1">
      <alignment vertical="center"/>
    </xf>
    <xf numFmtId="0" fontId="0" fillId="2" borderId="0" xfId="0" applyFill="1" applyProtection="1">
      <protection locked="0"/>
    </xf>
    <xf numFmtId="0" fontId="21"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21" fillId="0" borderId="0" xfId="0" applyFont="1" applyBorder="1" applyAlignment="1" applyProtection="1">
      <alignment horizontal="left"/>
    </xf>
    <xf numFmtId="0" fontId="21" fillId="0" borderId="1" xfId="1" applyFont="1" applyFill="1" applyBorder="1" applyAlignment="1" applyProtection="1">
      <alignment horizontal="left" vertical="center" wrapText="1"/>
    </xf>
    <xf numFmtId="0" fontId="21" fillId="5" borderId="0" xfId="1" applyFont="1" applyFill="1" applyAlignment="1" applyProtection="1">
      <alignment horizontal="center" vertical="center"/>
      <protection locked="0"/>
    </xf>
    <xf numFmtId="3" fontId="17" fillId="5" borderId="0" xfId="1" applyNumberFormat="1" applyFont="1" applyFill="1" applyAlignment="1" applyProtection="1">
      <alignment horizontal="center" vertical="center"/>
      <protection locked="0"/>
    </xf>
    <xf numFmtId="3" fontId="17" fillId="0" borderId="0" xfId="1" applyNumberFormat="1" applyFont="1" applyAlignment="1" applyProtection="1">
      <alignment horizontal="center" vertical="center"/>
      <protection locked="0"/>
    </xf>
    <xf numFmtId="0" fontId="26" fillId="5" borderId="0" xfId="0" applyFont="1" applyFill="1" applyAlignment="1" applyProtection="1">
      <alignment vertical="center"/>
      <protection locked="0"/>
    </xf>
    <xf numFmtId="0" fontId="26" fillId="0" borderId="0" xfId="0" applyFont="1" applyAlignment="1" applyProtection="1">
      <alignment vertical="center"/>
      <protection locked="0"/>
    </xf>
    <xf numFmtId="0" fontId="17" fillId="0" borderId="1" xfId="1" applyFont="1" applyFill="1" applyBorder="1" applyAlignment="1" applyProtection="1">
      <alignment horizontal="left" vertical="center" wrapText="1" indent="4"/>
    </xf>
    <xf numFmtId="0" fontId="17" fillId="0" borderId="5" xfId="0" applyFont="1" applyFill="1" applyBorder="1" applyAlignment="1" applyProtection="1">
      <alignment horizontal="left" vertical="center" indent="1"/>
    </xf>
    <xf numFmtId="0" fontId="17" fillId="4" borderId="0" xfId="1" applyFont="1" applyFill="1" applyAlignment="1" applyProtection="1">
      <alignment wrapText="1"/>
    </xf>
    <xf numFmtId="0" fontId="17" fillId="4"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1" fillId="0" borderId="0" xfId="0" applyFont="1" applyAlignment="1" applyProtection="1">
      <alignment wrapText="1"/>
      <protection locked="0"/>
    </xf>
    <xf numFmtId="0" fontId="16" fillId="0" borderId="0" xfId="0" applyFont="1" applyAlignment="1">
      <alignment wrapText="1"/>
    </xf>
    <xf numFmtId="0" fontId="17" fillId="0" borderId="1" xfId="0" applyFont="1" applyFill="1" applyBorder="1" applyAlignment="1" applyProtection="1">
      <alignment horizontal="left" vertical="center" wrapText="1" indent="2"/>
    </xf>
    <xf numFmtId="0" fontId="27" fillId="4" borderId="0" xfId="1" applyFont="1" applyFill="1" applyAlignment="1" applyProtection="1">
      <alignment horizontal="right" vertical="center"/>
    </xf>
    <xf numFmtId="0" fontId="21" fillId="2" borderId="1" xfId="1" applyFont="1" applyFill="1" applyBorder="1" applyAlignment="1" applyProtection="1">
      <alignment vertical="center" wrapText="1"/>
    </xf>
    <xf numFmtId="0" fontId="21" fillId="0" borderId="5" xfId="1" applyFont="1" applyFill="1" applyBorder="1" applyAlignment="1" applyProtection="1">
      <alignment horizontal="left"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pplyProtection="1">
      <alignment vertical="center"/>
      <protection locked="0"/>
    </xf>
    <xf numFmtId="0" fontId="17" fillId="4" borderId="0" xfId="0" applyFont="1" applyFill="1" applyBorder="1" applyAlignment="1">
      <alignment vertical="center"/>
    </xf>
    <xf numFmtId="0" fontId="17" fillId="4" borderId="31" xfId="1" applyFont="1" applyFill="1" applyBorder="1" applyAlignment="1" applyProtection="1">
      <alignment horizontal="left" vertical="center"/>
    </xf>
    <xf numFmtId="0" fontId="17" fillId="4" borderId="0" xfId="0" applyFont="1" applyFill="1" applyBorder="1" applyAlignment="1" applyProtection="1">
      <alignment vertical="center"/>
    </xf>
    <xf numFmtId="0" fontId="17" fillId="4" borderId="31" xfId="0" applyFont="1" applyFill="1" applyBorder="1" applyAlignment="1" applyProtection="1">
      <alignment vertical="center"/>
    </xf>
    <xf numFmtId="0" fontId="21" fillId="4" borderId="0" xfId="0" applyFont="1" applyFill="1" applyBorder="1" applyAlignment="1" applyProtection="1">
      <alignment vertical="center"/>
    </xf>
    <xf numFmtId="0" fontId="21" fillId="4" borderId="31" xfId="0" applyFont="1" applyFill="1" applyBorder="1" applyAlignment="1" applyProtection="1">
      <alignment vertical="center"/>
    </xf>
    <xf numFmtId="0" fontId="17" fillId="2" borderId="0" xfId="1" applyFont="1" applyFill="1" applyBorder="1" applyAlignment="1" applyProtection="1">
      <alignment horizontal="left" vertical="center" wrapText="1" indent="1"/>
    </xf>
    <xf numFmtId="0" fontId="16" fillId="4" borderId="1" xfId="0" applyFont="1" applyFill="1" applyBorder="1"/>
    <xf numFmtId="0" fontId="21" fillId="4" borderId="1" xfId="1" applyFont="1" applyFill="1" applyBorder="1" applyAlignment="1" applyProtection="1">
      <alignment horizontal="left" vertical="center" wrapText="1" indent="1"/>
    </xf>
    <xf numFmtId="0" fontId="21" fillId="4" borderId="1" xfId="0" applyFont="1" applyFill="1" applyBorder="1" applyProtection="1">
      <protection locked="0"/>
    </xf>
    <xf numFmtId="0" fontId="17" fillId="4" borderId="0" xfId="1" applyFont="1" applyFill="1" applyBorder="1" applyAlignment="1" applyProtection="1">
      <alignment horizontal="center" vertical="center"/>
    </xf>
    <xf numFmtId="0" fontId="17" fillId="0" borderId="0" xfId="3" applyFont="1" applyFill="1" applyBorder="1" applyProtection="1">
      <protection locked="0"/>
    </xf>
    <xf numFmtId="0" fontId="17" fillId="0" borderId="0" xfId="3" applyFont="1" applyFill="1" applyProtection="1">
      <protection locked="0"/>
    </xf>
    <xf numFmtId="0" fontId="26" fillId="4" borderId="31" xfId="0" applyFont="1" applyFill="1" applyBorder="1" applyAlignment="1">
      <alignment vertical="center"/>
    </xf>
    <xf numFmtId="0" fontId="21" fillId="2" borderId="0" xfId="0" applyFont="1" applyFill="1" applyBorder="1" applyAlignment="1">
      <alignment horizontal="left" vertical="center"/>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Alignment="1" applyProtection="1">
      <alignment horizontal="right" vertical="center"/>
    </xf>
    <xf numFmtId="0" fontId="17" fillId="4" borderId="0" xfId="3" applyFont="1" applyFill="1" applyAlignment="1" applyProtection="1">
      <alignment horizontal="left" vertical="center"/>
    </xf>
    <xf numFmtId="0" fontId="11" fillId="4" borderId="0" xfId="3" applyFill="1" applyBorder="1"/>
    <xf numFmtId="0" fontId="20" fillId="3" borderId="1" xfId="3" applyFont="1" applyFill="1" applyBorder="1" applyAlignment="1">
      <alignment horizontal="center" vertical="center"/>
    </xf>
    <xf numFmtId="0" fontId="20" fillId="3" borderId="1" xfId="3" applyFont="1" applyFill="1" applyBorder="1" applyAlignment="1">
      <alignment horizontal="center" vertical="center" wrapText="1"/>
    </xf>
    <xf numFmtId="0" fontId="20" fillId="0" borderId="1" xfId="3" applyFont="1" applyBorder="1" applyAlignment="1">
      <alignment horizontal="left" vertical="center"/>
    </xf>
    <xf numFmtId="0" fontId="18" fillId="0" borderId="1" xfId="3" applyFont="1" applyBorder="1"/>
    <xf numFmtId="3" fontId="18" fillId="2" borderId="1" xfId="3" applyNumberFormat="1" applyFont="1" applyFill="1" applyBorder="1"/>
    <xf numFmtId="0" fontId="20" fillId="0" borderId="1" xfId="3" applyFont="1" applyBorder="1" applyAlignment="1">
      <alignment horizontal="center"/>
    </xf>
    <xf numFmtId="3" fontId="18" fillId="0" borderId="1" xfId="3" applyNumberFormat="1" applyFont="1" applyBorder="1"/>
    <xf numFmtId="0" fontId="18" fillId="0" borderId="1" xfId="3" applyFont="1" applyBorder="1" applyAlignment="1">
      <alignment horizontal="right"/>
    </xf>
    <xf numFmtId="0" fontId="18" fillId="2" borderId="1" xfId="3" applyFont="1" applyFill="1" applyBorder="1"/>
    <xf numFmtId="0" fontId="20" fillId="0" borderId="1" xfId="3" applyFont="1" applyBorder="1" applyAlignment="1">
      <alignment horizontal="center" vertical="center"/>
    </xf>
    <xf numFmtId="0" fontId="18" fillId="4" borderId="1" xfId="3" applyFont="1" applyFill="1" applyBorder="1"/>
    <xf numFmtId="0" fontId="18" fillId="0" borderId="1" xfId="3" applyFont="1" applyBorder="1" applyAlignment="1">
      <alignment horizontal="left" vertical="center"/>
    </xf>
    <xf numFmtId="0" fontId="18" fillId="0" borderId="0" xfId="3" applyFont="1" applyBorder="1" applyAlignment="1">
      <alignment horizontal="right"/>
    </xf>
    <xf numFmtId="0" fontId="18" fillId="0" borderId="0" xfId="3" applyFont="1" applyBorder="1" applyAlignment="1">
      <alignment horizontal="left" vertical="center"/>
    </xf>
    <xf numFmtId="0" fontId="18" fillId="0" borderId="0" xfId="3" applyFont="1" applyBorder="1"/>
    <xf numFmtId="0" fontId="16" fillId="0" borderId="0" xfId="3" applyFont="1"/>
    <xf numFmtId="0" fontId="11" fillId="0" borderId="0" xfId="3" applyFill="1"/>
    <xf numFmtId="0" fontId="21" fillId="0" borderId="0" xfId="0" applyFont="1" applyFill="1" applyBorder="1" applyProtection="1">
      <protection locked="0"/>
    </xf>
    <xf numFmtId="3" fontId="21" fillId="2" borderId="0" xfId="1" applyNumberFormat="1" applyFont="1" applyFill="1" applyBorder="1" applyAlignment="1" applyProtection="1">
      <alignment horizontal="center" vertical="center" wrapText="1"/>
      <protection locked="0"/>
    </xf>
    <xf numFmtId="0" fontId="17" fillId="0" borderId="1" xfId="1" applyFont="1" applyFill="1" applyBorder="1" applyAlignment="1" applyProtection="1">
      <alignment horizontal="left" wrapText="1"/>
    </xf>
    <xf numFmtId="0" fontId="21" fillId="0" borderId="1" xfId="1" applyFont="1" applyFill="1" applyBorder="1" applyAlignment="1" applyProtection="1">
      <alignment horizontal="left" wrapText="1"/>
    </xf>
    <xf numFmtId="0" fontId="21" fillId="0" borderId="1" xfId="0" applyFont="1" applyFill="1" applyBorder="1" applyAlignment="1" applyProtection="1">
      <protection locked="0"/>
    </xf>
    <xf numFmtId="0" fontId="17" fillId="0" borderId="0" xfId="0" applyFont="1" applyFill="1" applyBorder="1" applyAlignment="1" applyProtection="1">
      <alignment horizontal="left" vertical="center" wrapText="1"/>
      <protection locked="0"/>
    </xf>
    <xf numFmtId="0" fontId="11" fillId="4" borderId="1" xfId="3" applyFont="1" applyFill="1" applyBorder="1" applyAlignment="1" applyProtection="1">
      <alignment horizontal="center" vertical="center"/>
    </xf>
    <xf numFmtId="0" fontId="21" fillId="0" borderId="26" xfId="1" applyFont="1" applyFill="1" applyBorder="1" applyAlignment="1" applyProtection="1">
      <alignment horizontal="left" vertical="center" wrapText="1" indent="1"/>
    </xf>
    <xf numFmtId="0" fontId="21" fillId="0" borderId="26" xfId="0" applyFont="1" applyFill="1" applyBorder="1" applyProtection="1">
      <protection locked="0"/>
    </xf>
    <xf numFmtId="3" fontId="21" fillId="4" borderId="26" xfId="0" applyNumberFormat="1" applyFont="1" applyFill="1" applyBorder="1" applyProtection="1"/>
    <xf numFmtId="0" fontId="21" fillId="2" borderId="0" xfId="0" applyFont="1" applyFill="1" applyBorder="1" applyAlignment="1" applyProtection="1">
      <alignment horizontal="left"/>
      <protection locked="0"/>
    </xf>
    <xf numFmtId="0" fontId="21" fillId="4" borderId="0" xfId="0" applyFont="1" applyFill="1" applyAlignment="1" applyProtection="1"/>
    <xf numFmtId="3" fontId="24" fillId="5" borderId="1" xfId="1" applyNumberFormat="1" applyFont="1" applyFill="1" applyBorder="1" applyAlignment="1" applyProtection="1">
      <alignment horizontal="center" vertical="center" wrapText="1"/>
    </xf>
    <xf numFmtId="3" fontId="24" fillId="4" borderId="1" xfId="1" applyNumberFormat="1" applyFont="1" applyFill="1" applyBorder="1" applyAlignment="1" applyProtection="1">
      <alignment horizontal="center" vertical="center" wrapText="1"/>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2" borderId="0" xfId="0" applyFont="1" applyFill="1" applyAlignment="1" applyProtection="1">
      <alignment horizontal="left"/>
      <protection locked="0"/>
    </xf>
    <xf numFmtId="0" fontId="21" fillId="4" borderId="0" xfId="0" applyFont="1" applyFill="1" applyAlignment="1" applyProtection="1">
      <alignment horizontal="left" vertical="center"/>
    </xf>
    <xf numFmtId="0" fontId="17" fillId="0" borderId="0" xfId="0" applyFont="1" applyAlignment="1" applyProtection="1">
      <alignment horizontal="center" vertical="center"/>
      <protection locked="0"/>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0" xfId="3" applyFont="1" applyFill="1" applyBorder="1" applyAlignment="1" applyProtection="1">
      <alignment horizontal="left" vertical="center"/>
    </xf>
    <xf numFmtId="0" fontId="17" fillId="0" borderId="0" xfId="0" applyFont="1" applyFill="1" applyAlignment="1">
      <alignment vertical="center"/>
    </xf>
    <xf numFmtId="0" fontId="11" fillId="0" borderId="0" xfId="3" applyFont="1" applyAlignment="1" applyProtection="1">
      <alignment vertical="center"/>
      <protection locked="0"/>
    </xf>
    <xf numFmtId="0" fontId="11" fillId="0" borderId="0" xfId="0" applyFont="1"/>
    <xf numFmtId="0" fontId="11" fillId="4" borderId="0" xfId="3" applyFont="1" applyFill="1" applyProtection="1">
      <protection locked="0"/>
    </xf>
    <xf numFmtId="0" fontId="11" fillId="4" borderId="0" xfId="3" applyFont="1" applyFill="1" applyProtection="1"/>
    <xf numFmtId="0" fontId="11" fillId="0" borderId="0" xfId="3" applyFont="1" applyProtection="1">
      <protection locked="0"/>
    </xf>
    <xf numFmtId="0" fontId="11" fillId="4" borderId="0" xfId="3" applyFont="1" applyFill="1" applyBorder="1" applyProtection="1"/>
    <xf numFmtId="0" fontId="11" fillId="4" borderId="0" xfId="3" applyFont="1" applyFill="1" applyBorder="1" applyProtection="1">
      <protection locked="0"/>
    </xf>
    <xf numFmtId="0" fontId="11" fillId="4" borderId="0" xfId="3" applyFont="1" applyFill="1" applyBorder="1" applyAlignment="1" applyProtection="1">
      <alignment horizontal="left"/>
      <protection locked="0"/>
    </xf>
    <xf numFmtId="0" fontId="11" fillId="0" borderId="0" xfId="3" applyFont="1" applyFill="1" applyProtection="1"/>
    <xf numFmtId="0" fontId="11" fillId="0" borderId="0" xfId="3" applyFont="1" applyFill="1" applyBorder="1" applyProtection="1"/>
    <xf numFmtId="0" fontId="11" fillId="4" borderId="25" xfId="3" applyFont="1" applyFill="1" applyBorder="1" applyProtection="1"/>
    <xf numFmtId="0" fontId="11" fillId="0" borderId="1" xfId="3" applyFont="1" applyBorder="1" applyProtection="1">
      <protection locked="0"/>
    </xf>
    <xf numFmtId="14" fontId="11" fillId="0" borderId="1" xfId="3" applyNumberFormat="1" applyFont="1" applyBorder="1" applyProtection="1">
      <protection locked="0"/>
    </xf>
    <xf numFmtId="0" fontId="31" fillId="0" borderId="1" xfId="14" applyFont="1" applyBorder="1" applyAlignment="1" applyProtection="1">
      <alignment wrapText="1"/>
      <protection locked="0"/>
    </xf>
    <xf numFmtId="14" fontId="11" fillId="4" borderId="1" xfId="3" applyNumberFormat="1" applyFont="1" applyFill="1" applyBorder="1" applyProtection="1"/>
    <xf numFmtId="0" fontId="11" fillId="0" borderId="1" xfId="3" applyFont="1" applyBorder="1" applyAlignment="1" applyProtection="1">
      <alignment horizontal="left" vertical="center"/>
      <protection locked="0"/>
    </xf>
    <xf numFmtId="0" fontId="11" fillId="0" borderId="0" xfId="3" applyFont="1"/>
    <xf numFmtId="0" fontId="11" fillId="0" borderId="0" xfId="3" applyFont="1" applyBorder="1" applyProtection="1">
      <protection locked="0"/>
    </xf>
    <xf numFmtId="0" fontId="21" fillId="4" borderId="6" xfId="2" applyFont="1" applyFill="1" applyBorder="1" applyAlignment="1" applyProtection="1">
      <alignment horizontal="center" vertical="top" wrapText="1"/>
    </xf>
    <xf numFmtId="0" fontId="21" fillId="4" borderId="6" xfId="2"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top" wrapText="1"/>
    </xf>
    <xf numFmtId="0" fontId="17" fillId="0" borderId="6" xfId="2" applyFont="1" applyFill="1" applyBorder="1" applyAlignment="1" applyProtection="1">
      <alignment horizontal="center" vertical="top" wrapText="1"/>
      <protection locked="0"/>
    </xf>
    <xf numFmtId="1" fontId="17" fillId="0" borderId="6" xfId="2" applyNumberFormat="1" applyFont="1" applyFill="1" applyBorder="1" applyAlignment="1" applyProtection="1">
      <alignment horizontal="left" vertical="top" wrapText="1"/>
      <protection locked="0"/>
    </xf>
    <xf numFmtId="0" fontId="17" fillId="0" borderId="6" xfId="2" applyFont="1" applyFill="1" applyBorder="1" applyAlignment="1" applyProtection="1">
      <alignment horizontal="left" vertical="top" wrapText="1"/>
      <protection locked="0"/>
    </xf>
    <xf numFmtId="1" fontId="17" fillId="0" borderId="7" xfId="2" applyNumberFormat="1" applyFont="1" applyFill="1" applyBorder="1" applyAlignment="1" applyProtection="1">
      <alignment horizontal="left" vertical="top" wrapText="1"/>
      <protection locked="0"/>
    </xf>
    <xf numFmtId="0" fontId="17" fillId="0" borderId="7" xfId="2" applyFont="1" applyFill="1" applyBorder="1" applyAlignment="1" applyProtection="1">
      <alignment horizontal="left" vertical="top" wrapText="1"/>
      <protection locked="0"/>
    </xf>
    <xf numFmtId="0" fontId="17" fillId="0" borderId="23" xfId="2" applyFont="1" applyFill="1" applyBorder="1" applyAlignment="1" applyProtection="1">
      <alignment horizontal="left" vertical="top" wrapText="1"/>
      <protection locked="0"/>
    </xf>
    <xf numFmtId="0" fontId="21" fillId="0" borderId="1" xfId="2" applyFont="1" applyFill="1" applyBorder="1" applyAlignment="1" applyProtection="1">
      <alignment horizontal="left" vertical="top" wrapText="1"/>
      <protection locked="0"/>
    </xf>
    <xf numFmtId="2" fontId="17" fillId="0" borderId="19" xfId="2" applyNumberFormat="1" applyFont="1" applyFill="1" applyBorder="1" applyAlignment="1" applyProtection="1">
      <alignment horizontal="left" vertical="top" wrapText="1"/>
    </xf>
    <xf numFmtId="0" fontId="11" fillId="2" borderId="0" xfId="0" applyFont="1" applyFill="1" applyBorder="1"/>
    <xf numFmtId="0" fontId="11" fillId="4" borderId="0" xfId="0" applyFont="1" applyFill="1" applyProtection="1">
      <protection locked="0"/>
    </xf>
    <xf numFmtId="0" fontId="11" fillId="4" borderId="0" xfId="0" applyFont="1" applyFill="1" applyBorder="1" applyProtection="1"/>
    <xf numFmtId="0" fontId="11" fillId="2" borderId="0" xfId="0" applyFont="1" applyFill="1" applyProtection="1"/>
    <xf numFmtId="0" fontId="11" fillId="2" borderId="0" xfId="0" applyFont="1" applyFill="1" applyBorder="1" applyProtection="1"/>
    <xf numFmtId="0" fontId="21" fillId="4" borderId="5" xfId="4" applyFont="1" applyFill="1" applyBorder="1" applyAlignment="1" applyProtection="1">
      <alignment horizontal="left" vertical="center" wrapText="1"/>
    </xf>
    <xf numFmtId="0" fontId="21" fillId="4" borderId="1" xfId="4" applyFont="1" applyFill="1" applyBorder="1" applyAlignment="1" applyProtection="1">
      <alignment horizontal="center" vertical="center" wrapText="1"/>
    </xf>
    <xf numFmtId="0" fontId="21" fillId="4" borderId="5" xfId="4" applyFont="1" applyFill="1" applyBorder="1" applyAlignment="1" applyProtection="1">
      <alignment horizontal="center" vertical="center" wrapText="1"/>
    </xf>
    <xf numFmtId="0" fontId="17" fillId="0" borderId="1" xfId="4" applyFont="1" applyBorder="1" applyAlignment="1" applyProtection="1">
      <alignment horizontal="center" vertical="center" wrapText="1"/>
      <protection locked="0"/>
    </xf>
    <xf numFmtId="0" fontId="17" fillId="0" borderId="1" xfId="4" applyFont="1" applyBorder="1" applyAlignment="1" applyProtection="1">
      <alignment vertical="center" wrapText="1"/>
      <protection locked="0"/>
    </xf>
    <xf numFmtId="0" fontId="17" fillId="0" borderId="2" xfId="4" applyFont="1" applyBorder="1" applyAlignment="1" applyProtection="1">
      <alignment vertical="center" wrapText="1"/>
      <protection locked="0"/>
    </xf>
    <xf numFmtId="0" fontId="11" fillId="2" borderId="0" xfId="0" applyFont="1" applyFill="1" applyProtection="1">
      <protection locked="0"/>
    </xf>
    <xf numFmtId="0" fontId="32" fillId="2" borderId="0" xfId="4" applyFont="1" applyFill="1" applyProtection="1">
      <protection locked="0"/>
    </xf>
    <xf numFmtId="0" fontId="11" fillId="2" borderId="3" xfId="0" applyFont="1" applyFill="1" applyBorder="1"/>
    <xf numFmtId="0" fontId="11" fillId="0" borderId="0" xfId="0" applyFont="1" applyProtection="1">
      <protection locked="0"/>
    </xf>
    <xf numFmtId="0" fontId="11" fillId="0" borderId="0" xfId="0" applyFont="1" applyFill="1" applyBorder="1" applyProtection="1"/>
    <xf numFmtId="0" fontId="11" fillId="0" borderId="0" xfId="0" applyFont="1" applyFill="1" applyProtection="1"/>
    <xf numFmtId="0" fontId="11" fillId="4" borderId="0" xfId="0" applyFont="1" applyFill="1" applyBorder="1" applyProtection="1">
      <protection locked="0"/>
    </xf>
    <xf numFmtId="0" fontId="32" fillId="4" borderId="0" xfId="4" applyFont="1" applyFill="1" applyBorder="1" applyProtection="1">
      <protection locked="0"/>
    </xf>
    <xf numFmtId="0" fontId="32" fillId="0" borderId="0" xfId="4" applyFont="1" applyProtection="1">
      <protection locked="0"/>
    </xf>
    <xf numFmtId="14" fontId="31" fillId="0" borderId="2" xfId="5" applyNumberFormat="1" applyFont="1" applyBorder="1" applyAlignment="1" applyProtection="1">
      <alignment wrapText="1"/>
      <protection locked="0"/>
    </xf>
    <xf numFmtId="0" fontId="11" fillId="0" borderId="0" xfId="0" applyFont="1" applyBorder="1" applyProtection="1">
      <protection locked="0"/>
    </xf>
    <xf numFmtId="0" fontId="11" fillId="0" borderId="3" xfId="0" applyFont="1" applyBorder="1"/>
    <xf numFmtId="0" fontId="11" fillId="0" borderId="0" xfId="0" applyFont="1" applyBorder="1"/>
    <xf numFmtId="0" fontId="32" fillId="0" borderId="0" xfId="4" applyFont="1" applyBorder="1" applyProtection="1">
      <protection locked="0"/>
    </xf>
    <xf numFmtId="0" fontId="21" fillId="0" borderId="6" xfId="2" applyFont="1" applyFill="1" applyBorder="1" applyAlignment="1" applyProtection="1">
      <alignment horizontal="left" vertical="top"/>
    </xf>
    <xf numFmtId="0" fontId="17" fillId="0" borderId="0" xfId="2" applyFont="1" applyFill="1" applyBorder="1" applyAlignment="1" applyProtection="1">
      <alignment horizontal="center" vertical="top" wrapText="1"/>
      <protection locked="0"/>
    </xf>
    <xf numFmtId="1" fontId="17" fillId="0" borderId="0" xfId="2" applyNumberFormat="1" applyFont="1" applyFill="1" applyBorder="1" applyAlignment="1" applyProtection="1">
      <alignment horizontal="center" vertical="top" wrapText="1"/>
      <protection locked="0"/>
    </xf>
    <xf numFmtId="0" fontId="21" fillId="4" borderId="20" xfId="2" applyFont="1" applyFill="1" applyBorder="1" applyAlignment="1" applyProtection="1">
      <alignment horizontal="left" vertical="top"/>
      <protection locked="0"/>
    </xf>
    <xf numFmtId="0" fontId="17" fillId="4" borderId="20" xfId="2" applyFont="1" applyFill="1" applyBorder="1" applyAlignment="1" applyProtection="1">
      <alignment horizontal="left" vertical="top" wrapText="1"/>
      <protection locked="0"/>
    </xf>
    <xf numFmtId="0" fontId="17" fillId="4" borderId="21" xfId="2" applyFont="1" applyFill="1" applyBorder="1" applyAlignment="1" applyProtection="1">
      <alignment horizontal="left" vertical="top" wrapText="1"/>
      <protection locked="0"/>
    </xf>
    <xf numFmtId="1" fontId="17" fillId="4" borderId="21" xfId="2" applyNumberFormat="1" applyFont="1" applyFill="1" applyBorder="1" applyAlignment="1" applyProtection="1">
      <alignment horizontal="left" vertical="top" wrapText="1"/>
      <protection locked="0"/>
    </xf>
    <xf numFmtId="1" fontId="17" fillId="4" borderId="22" xfId="2" applyNumberFormat="1" applyFont="1" applyFill="1" applyBorder="1" applyAlignment="1" applyProtection="1">
      <alignment horizontal="left" vertical="top" wrapText="1"/>
      <protection locked="0"/>
    </xf>
    <xf numFmtId="166" fontId="26" fillId="2" borderId="2" xfId="10" applyNumberFormat="1" applyFont="1" applyFill="1" applyBorder="1" applyAlignment="1" applyProtection="1">
      <alignment horizontal="left" vertical="center" wrapText="1"/>
      <protection locked="0"/>
    </xf>
    <xf numFmtId="14" fontId="17" fillId="2" borderId="0" xfId="10" applyNumberFormat="1" applyFont="1" applyFill="1" applyBorder="1" applyAlignment="1" applyProtection="1">
      <alignment vertical="center"/>
    </xf>
    <xf numFmtId="0" fontId="17" fillId="2" borderId="0" xfId="10" applyFont="1" applyFill="1" applyBorder="1" applyAlignment="1" applyProtection="1">
      <alignment vertical="center"/>
      <protection locked="0"/>
    </xf>
    <xf numFmtId="14" fontId="17"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49" fontId="17" fillId="0" borderId="1" xfId="1" applyNumberFormat="1" applyFont="1" applyFill="1" applyBorder="1" applyAlignment="1" applyProtection="1">
      <alignment horizontal="left" vertical="center" wrapText="1" indent="2"/>
    </xf>
    <xf numFmtId="166" fontId="26" fillId="2" borderId="24" xfId="10" applyNumberFormat="1" applyFont="1" applyFill="1" applyBorder="1" applyAlignment="1" applyProtection="1">
      <alignment horizontal="left" vertical="center" wrapText="1"/>
      <protection locked="0"/>
    </xf>
    <xf numFmtId="3" fontId="30" fillId="5" borderId="1" xfId="1" applyNumberFormat="1" applyFont="1" applyFill="1" applyBorder="1" applyAlignment="1" applyProtection="1">
      <alignment horizontal="center" vertical="center" wrapText="1"/>
    </xf>
    <xf numFmtId="3" fontId="30" fillId="4" borderId="1" xfId="1" applyNumberFormat="1" applyFont="1" applyFill="1" applyBorder="1" applyAlignment="1" applyProtection="1">
      <alignment horizontal="center" vertical="center" wrapText="1"/>
    </xf>
    <xf numFmtId="0" fontId="33" fillId="4" borderId="0" xfId="3" applyFont="1" applyFill="1" applyAlignment="1" applyProtection="1">
      <alignment horizontal="center" vertical="center" wrapText="1"/>
    </xf>
    <xf numFmtId="0" fontId="33" fillId="0" borderId="0" xfId="3" applyFont="1" applyAlignment="1" applyProtection="1">
      <alignment horizontal="center" vertical="center"/>
      <protection locked="0"/>
    </xf>
    <xf numFmtId="0" fontId="11" fillId="0" borderId="0" xfId="0" applyFont="1" applyAlignment="1">
      <alignment wrapText="1"/>
    </xf>
    <xf numFmtId="0" fontId="11" fillId="0" borderId="0" xfId="0" applyFont="1" applyFill="1"/>
    <xf numFmtId="0" fontId="17" fillId="0" borderId="0" xfId="9" applyFont="1" applyAlignment="1" applyProtection="1">
      <alignment vertical="center"/>
      <protection locked="0"/>
    </xf>
    <xf numFmtId="0" fontId="17" fillId="4" borderId="0" xfId="9" applyFont="1" applyFill="1" applyBorder="1" applyAlignment="1" applyProtection="1">
      <alignment vertical="center"/>
    </xf>
    <xf numFmtId="0" fontId="17" fillId="4" borderId="0" xfId="9" applyFont="1" applyFill="1" applyBorder="1" applyAlignment="1" applyProtection="1">
      <alignment vertical="center"/>
      <protection locked="0"/>
    </xf>
    <xf numFmtId="0" fontId="17" fillId="0" borderId="0" xfId="15" applyFont="1" applyFill="1" applyBorder="1" applyAlignment="1" applyProtection="1">
      <alignment vertical="center"/>
      <protection locked="0"/>
    </xf>
    <xf numFmtId="0" fontId="17" fillId="4" borderId="30" xfId="9" applyFont="1" applyFill="1" applyBorder="1" applyAlignment="1" applyProtection="1">
      <alignment horizontal="right" vertical="center"/>
    </xf>
    <xf numFmtId="14" fontId="17" fillId="0" borderId="30" xfId="9" applyNumberFormat="1" applyFont="1" applyBorder="1" applyAlignment="1" applyProtection="1">
      <alignment vertical="center"/>
      <protection locked="0"/>
    </xf>
    <xf numFmtId="0" fontId="17" fillId="4" borderId="31" xfId="9" applyFont="1" applyFill="1" applyBorder="1" applyAlignment="1" applyProtection="1">
      <alignment vertical="center"/>
    </xf>
    <xf numFmtId="0" fontId="21" fillId="4" borderId="0" xfId="9" applyFont="1" applyFill="1" applyBorder="1" applyAlignment="1" applyProtection="1">
      <alignment horizontal="right" vertical="center"/>
    </xf>
    <xf numFmtId="165" fontId="17" fillId="4" borderId="0" xfId="9" applyNumberFormat="1" applyFont="1" applyFill="1" applyBorder="1" applyAlignment="1" applyProtection="1">
      <alignment vertical="center"/>
    </xf>
    <xf numFmtId="14" fontId="17" fillId="4" borderId="0" xfId="9" applyNumberFormat="1" applyFont="1" applyFill="1" applyBorder="1" applyAlignment="1" applyProtection="1">
      <alignment vertical="center"/>
    </xf>
    <xf numFmtId="0" fontId="17" fillId="0" borderId="0" xfId="15" applyFont="1" applyFill="1" applyBorder="1" applyAlignment="1" applyProtection="1">
      <alignment vertical="center"/>
    </xf>
    <xf numFmtId="0" fontId="17" fillId="4" borderId="30" xfId="9" applyFont="1" applyFill="1" applyBorder="1" applyAlignment="1" applyProtection="1">
      <alignment vertical="center"/>
      <protection locked="0"/>
    </xf>
    <xf numFmtId="14" fontId="21" fillId="2" borderId="0" xfId="9" applyNumberFormat="1" applyFont="1" applyFill="1" applyBorder="1" applyAlignment="1" applyProtection="1">
      <alignment vertical="center"/>
    </xf>
    <xf numFmtId="49" fontId="17" fillId="2" borderId="0" xfId="9" applyNumberFormat="1" applyFont="1" applyFill="1" applyBorder="1" applyAlignment="1" applyProtection="1">
      <alignment vertical="center"/>
      <protection locked="0"/>
    </xf>
    <xf numFmtId="0" fontId="17" fillId="2" borderId="0" xfId="9" applyFont="1" applyFill="1" applyBorder="1" applyAlignment="1" applyProtection="1">
      <alignment vertical="center"/>
      <protection locked="0"/>
    </xf>
    <xf numFmtId="0" fontId="17" fillId="2" borderId="0" xfId="9" applyFont="1" applyFill="1" applyBorder="1" applyAlignment="1" applyProtection="1">
      <alignment horizontal="left" vertical="center"/>
    </xf>
    <xf numFmtId="0" fontId="17" fillId="2" borderId="0" xfId="9" applyFont="1" applyFill="1" applyBorder="1" applyAlignment="1" applyProtection="1">
      <alignment vertical="center"/>
    </xf>
    <xf numFmtId="0" fontId="17" fillId="2" borderId="30" xfId="9" applyFont="1" applyFill="1" applyBorder="1" applyAlignment="1" applyProtection="1">
      <alignment vertical="center"/>
      <protection locked="0"/>
    </xf>
    <xf numFmtId="0" fontId="21" fillId="4" borderId="0" xfId="9" applyFont="1" applyFill="1" applyBorder="1" applyAlignment="1" applyProtection="1">
      <alignment horizontal="right" vertical="center"/>
      <protection locked="0"/>
    </xf>
    <xf numFmtId="165" fontId="17" fillId="4" borderId="0" xfId="9" applyNumberFormat="1" applyFont="1" applyFill="1" applyBorder="1" applyAlignment="1" applyProtection="1">
      <alignment vertical="center"/>
      <protection locked="0"/>
    </xf>
    <xf numFmtId="49" fontId="17" fillId="4" borderId="0" xfId="9" applyNumberFormat="1" applyFont="1" applyFill="1" applyBorder="1" applyAlignment="1" applyProtection="1">
      <alignment vertical="center"/>
      <protection locked="0"/>
    </xf>
    <xf numFmtId="0" fontId="31" fillId="4" borderId="31" xfId="9" applyFont="1" applyFill="1" applyBorder="1" applyAlignment="1" applyProtection="1">
      <alignment vertical="center"/>
    </xf>
    <xf numFmtId="0" fontId="34" fillId="4" borderId="0" xfId="9" applyFont="1" applyFill="1" applyBorder="1" applyAlignment="1" applyProtection="1">
      <alignment vertical="center"/>
    </xf>
    <xf numFmtId="0" fontId="31" fillId="4" borderId="0" xfId="9" applyFont="1" applyFill="1" applyBorder="1" applyAlignment="1" applyProtection="1">
      <alignment vertical="center"/>
    </xf>
    <xf numFmtId="0" fontId="31" fillId="4" borderId="30" xfId="9" applyFont="1" applyFill="1" applyBorder="1" applyAlignment="1" applyProtection="1">
      <alignment vertical="center"/>
    </xf>
    <xf numFmtId="0" fontId="31" fillId="0" borderId="0" xfId="9" applyFont="1" applyAlignment="1" applyProtection="1">
      <alignment vertical="center"/>
      <protection locked="0"/>
    </xf>
    <xf numFmtId="0" fontId="30" fillId="4" borderId="10" xfId="9" applyFont="1" applyFill="1" applyBorder="1" applyAlignment="1" applyProtection="1">
      <alignment horizontal="center" vertical="center" wrapText="1"/>
    </xf>
    <xf numFmtId="0" fontId="30" fillId="4" borderId="11" xfId="9" applyFont="1" applyFill="1" applyBorder="1" applyAlignment="1" applyProtection="1">
      <alignment horizontal="center" vertical="center" wrapText="1"/>
    </xf>
    <xf numFmtId="0" fontId="30" fillId="4" borderId="12" xfId="9" applyFont="1" applyFill="1" applyBorder="1" applyAlignment="1" applyProtection="1">
      <alignment horizontal="center" vertical="center" wrapText="1"/>
    </xf>
    <xf numFmtId="0" fontId="30" fillId="3" borderId="10" xfId="9" applyFont="1" applyFill="1" applyBorder="1" applyAlignment="1" applyProtection="1">
      <alignment horizontal="center" vertical="center" wrapText="1"/>
    </xf>
    <xf numFmtId="0" fontId="30" fillId="3" borderId="11" xfId="9" applyFont="1" applyFill="1" applyBorder="1" applyAlignment="1" applyProtection="1">
      <alignment horizontal="center" vertical="center" wrapText="1"/>
    </xf>
    <xf numFmtId="0" fontId="30" fillId="3" borderId="12" xfId="15" applyFont="1" applyFill="1" applyBorder="1" applyAlignment="1" applyProtection="1">
      <alignment horizontal="center" vertical="center" wrapText="1"/>
    </xf>
    <xf numFmtId="0" fontId="30" fillId="3" borderId="13" xfId="9" applyFont="1" applyFill="1" applyBorder="1" applyAlignment="1" applyProtection="1">
      <alignment horizontal="center" vertical="center" wrapText="1"/>
    </xf>
    <xf numFmtId="0" fontId="30" fillId="4" borderId="8" xfId="9" applyFont="1" applyFill="1" applyBorder="1" applyAlignment="1" applyProtection="1">
      <alignment horizontal="center" vertical="center" wrapText="1"/>
    </xf>
    <xf numFmtId="0" fontId="30" fillId="0" borderId="0" xfId="9" applyFont="1" applyAlignment="1" applyProtection="1">
      <alignment horizontal="center" vertical="center" wrapText="1"/>
      <protection locked="0"/>
    </xf>
    <xf numFmtId="0" fontId="30" fillId="4" borderId="10" xfId="9" applyFont="1" applyFill="1" applyBorder="1" applyAlignment="1" applyProtection="1">
      <alignment horizontal="center" vertical="center"/>
    </xf>
    <xf numFmtId="0" fontId="30" fillId="4" borderId="12" xfId="9" applyFont="1" applyFill="1" applyBorder="1" applyAlignment="1" applyProtection="1">
      <alignment horizontal="center" vertical="center"/>
    </xf>
    <xf numFmtId="0" fontId="30" fillId="4" borderId="11" xfId="9" applyFont="1" applyFill="1" applyBorder="1" applyAlignment="1" applyProtection="1">
      <alignment horizontal="center" vertical="center"/>
    </xf>
    <xf numFmtId="0" fontId="30" fillId="4" borderId="13" xfId="9" applyFont="1" applyFill="1" applyBorder="1" applyAlignment="1" applyProtection="1">
      <alignment horizontal="center" vertical="center"/>
    </xf>
    <xf numFmtId="0" fontId="31" fillId="0" borderId="0" xfId="9" applyFont="1" applyAlignment="1" applyProtection="1">
      <alignment horizontal="center" vertical="center"/>
      <protection locked="0"/>
    </xf>
    <xf numFmtId="0" fontId="26" fillId="0" borderId="14" xfId="9" applyFont="1" applyBorder="1" applyAlignment="1" applyProtection="1">
      <alignment horizontal="center" vertical="center"/>
      <protection locked="0"/>
    </xf>
    <xf numFmtId="14" fontId="26" fillId="0" borderId="2" xfId="9" applyNumberFormat="1" applyFont="1" applyBorder="1" applyAlignment="1" applyProtection="1">
      <alignment vertical="center" wrapText="1"/>
      <protection locked="0"/>
    </xf>
    <xf numFmtId="0" fontId="26" fillId="0" borderId="2" xfId="9" applyFont="1" applyBorder="1" applyAlignment="1" applyProtection="1">
      <alignment vertical="center" wrapText="1"/>
      <protection locked="0"/>
    </xf>
    <xf numFmtId="0" fontId="26" fillId="0" borderId="15" xfId="9" applyFont="1" applyBorder="1" applyAlignment="1" applyProtection="1">
      <alignment horizontal="right" vertical="center"/>
      <protection locked="0"/>
    </xf>
    <xf numFmtId="0" fontId="26" fillId="0" borderId="14" xfId="9" applyFont="1" applyBorder="1" applyAlignment="1" applyProtection="1">
      <alignment vertical="center" wrapText="1"/>
      <protection locked="0"/>
    </xf>
    <xf numFmtId="49" fontId="26" fillId="0" borderId="1" xfId="9" applyNumberFormat="1" applyFont="1" applyBorder="1" applyAlignment="1" applyProtection="1">
      <alignment vertical="center"/>
      <protection locked="0"/>
    </xf>
    <xf numFmtId="49" fontId="26" fillId="0" borderId="2" xfId="9" applyNumberFormat="1" applyFont="1" applyBorder="1" applyAlignment="1" applyProtection="1">
      <alignment vertical="center"/>
      <protection locked="0"/>
    </xf>
    <xf numFmtId="0" fontId="26" fillId="3" borderId="14" xfId="9" applyFont="1" applyFill="1" applyBorder="1" applyAlignment="1" applyProtection="1">
      <alignment vertical="center" wrapText="1"/>
      <protection locked="0"/>
    </xf>
    <xf numFmtId="0" fontId="26" fillId="3" borderId="2" xfId="9" applyFont="1" applyFill="1" applyBorder="1" applyAlignment="1" applyProtection="1">
      <alignment vertical="center" wrapText="1"/>
      <protection locked="0"/>
    </xf>
    <xf numFmtId="0" fontId="26" fillId="3" borderId="15" xfId="15" applyFont="1" applyFill="1" applyBorder="1" applyAlignment="1" applyProtection="1">
      <alignment vertical="center" wrapText="1"/>
      <protection locked="0"/>
    </xf>
    <xf numFmtId="0" fontId="26" fillId="3" borderId="16" xfId="9" applyFont="1" applyFill="1" applyBorder="1" applyAlignment="1" applyProtection="1">
      <alignment vertical="center"/>
      <protection locked="0"/>
    </xf>
    <xf numFmtId="0" fontId="26" fillId="0" borderId="29" xfId="9" applyFont="1" applyBorder="1" applyAlignment="1" applyProtection="1">
      <alignment vertical="center" wrapText="1"/>
      <protection locked="0"/>
    </xf>
    <xf numFmtId="0" fontId="26" fillId="0" borderId="17" xfId="9" applyFont="1" applyBorder="1" applyAlignment="1" applyProtection="1">
      <alignment horizontal="center" vertical="center"/>
      <protection locked="0"/>
    </xf>
    <xf numFmtId="0" fontId="26" fillId="0" borderId="5" xfId="9" applyFont="1" applyBorder="1" applyAlignment="1" applyProtection="1">
      <alignment vertical="center"/>
      <protection locked="0"/>
    </xf>
    <xf numFmtId="0" fontId="26" fillId="0" borderId="17" xfId="9" applyFont="1" applyBorder="1" applyAlignment="1" applyProtection="1">
      <alignment vertical="center" wrapText="1"/>
      <protection locked="0"/>
    </xf>
    <xf numFmtId="0" fontId="26" fillId="3" borderId="17" xfId="9" applyFont="1" applyFill="1" applyBorder="1" applyAlignment="1" applyProtection="1">
      <alignment vertical="center" wrapText="1"/>
      <protection locked="0"/>
    </xf>
    <xf numFmtId="0" fontId="26" fillId="3" borderId="1" xfId="9" applyFont="1" applyFill="1" applyBorder="1" applyAlignment="1" applyProtection="1">
      <alignment vertical="center" wrapText="1"/>
      <protection locked="0"/>
    </xf>
    <xf numFmtId="0" fontId="26" fillId="3" borderId="5" xfId="15" applyFont="1" applyFill="1" applyBorder="1" applyAlignment="1" applyProtection="1">
      <alignment vertical="center" wrapText="1"/>
      <protection locked="0"/>
    </xf>
    <xf numFmtId="0" fontId="26" fillId="3" borderId="18" xfId="9" applyFont="1" applyFill="1" applyBorder="1" applyAlignment="1" applyProtection="1">
      <alignment vertical="center"/>
      <protection locked="0"/>
    </xf>
    <xf numFmtId="0" fontId="26" fillId="0" borderId="28" xfId="9" applyFont="1" applyBorder="1" applyAlignment="1" applyProtection="1">
      <alignment vertical="center" wrapText="1"/>
      <protection locked="0"/>
    </xf>
    <xf numFmtId="0" fontId="26" fillId="0" borderId="32" xfId="9" applyFont="1" applyBorder="1" applyAlignment="1" applyProtection="1">
      <alignment horizontal="center" vertical="center"/>
      <protection locked="0"/>
    </xf>
    <xf numFmtId="14" fontId="26" fillId="0" borderId="26" xfId="9" applyNumberFormat="1" applyFont="1" applyBorder="1" applyAlignment="1" applyProtection="1">
      <alignment vertical="center" wrapText="1"/>
      <protection locked="0"/>
    </xf>
    <xf numFmtId="0" fontId="26" fillId="0" borderId="26" xfId="9" applyFont="1" applyBorder="1" applyAlignment="1" applyProtection="1">
      <alignment vertical="center" wrapText="1"/>
      <protection locked="0"/>
    </xf>
    <xf numFmtId="0" fontId="26" fillId="0" borderId="34" xfId="9" applyFont="1" applyBorder="1" applyAlignment="1" applyProtection="1">
      <alignment vertical="center"/>
      <protection locked="0"/>
    </xf>
    <xf numFmtId="0" fontId="26" fillId="0" borderId="32" xfId="9" applyFont="1" applyBorder="1" applyAlignment="1" applyProtection="1">
      <alignment vertical="center" wrapText="1"/>
      <protection locked="0"/>
    </xf>
    <xf numFmtId="49" fontId="26" fillId="0" borderId="26" xfId="9" applyNumberFormat="1" applyFont="1" applyBorder="1" applyAlignment="1" applyProtection="1">
      <alignment vertical="center"/>
      <protection locked="0"/>
    </xf>
    <xf numFmtId="0" fontId="26" fillId="3" borderId="32" xfId="9" applyFont="1" applyFill="1" applyBorder="1" applyAlignment="1" applyProtection="1">
      <alignment vertical="center" wrapText="1"/>
      <protection locked="0"/>
    </xf>
    <xf numFmtId="0" fontId="26" fillId="3" borderId="26" xfId="9" applyFont="1" applyFill="1" applyBorder="1" applyAlignment="1" applyProtection="1">
      <alignment vertical="center" wrapText="1"/>
      <protection locked="0"/>
    </xf>
    <xf numFmtId="0" fontId="26" fillId="3" borderId="34" xfId="15" applyFont="1" applyFill="1" applyBorder="1" applyAlignment="1" applyProtection="1">
      <alignment vertical="center" wrapText="1"/>
      <protection locked="0"/>
    </xf>
    <xf numFmtId="0" fontId="26" fillId="3" borderId="33" xfId="9" applyFont="1" applyFill="1" applyBorder="1" applyAlignment="1" applyProtection="1">
      <alignment vertical="center"/>
      <protection locked="0"/>
    </xf>
    <xf numFmtId="0" fontId="26" fillId="0" borderId="35" xfId="9" applyFont="1" applyBorder="1" applyAlignment="1" applyProtection="1">
      <alignment vertical="center" wrapText="1"/>
      <protection locked="0"/>
    </xf>
    <xf numFmtId="0" fontId="21" fillId="0" borderId="0" xfId="9" applyFont="1" applyBorder="1" applyAlignment="1" applyProtection="1">
      <alignment horizontal="center"/>
      <protection locked="0"/>
    </xf>
    <xf numFmtId="0" fontId="21" fillId="0" borderId="0" xfId="9" applyFont="1" applyBorder="1" applyAlignment="1" applyProtection="1">
      <alignment horizontal="center" vertical="center"/>
      <protection locked="0"/>
    </xf>
    <xf numFmtId="0" fontId="21" fillId="0" borderId="0" xfId="15" applyFont="1" applyFill="1" applyBorder="1" applyAlignment="1" applyProtection="1">
      <alignment horizontal="center"/>
      <protection locked="0"/>
    </xf>
    <xf numFmtId="0" fontId="31" fillId="0" borderId="0" xfId="15" applyFont="1" applyFill="1" applyAlignment="1" applyProtection="1">
      <alignment vertical="center"/>
      <protection locked="0"/>
    </xf>
    <xf numFmtId="14" fontId="17" fillId="2" borderId="0" xfId="9" applyNumberFormat="1" applyFont="1" applyFill="1" applyBorder="1" applyAlignment="1" applyProtection="1">
      <alignment vertical="center"/>
    </xf>
    <xf numFmtId="14" fontId="17" fillId="2" borderId="3" xfId="9" applyNumberFormat="1" applyFont="1" applyFill="1" applyBorder="1" applyAlignment="1" applyProtection="1">
      <alignment vertical="center"/>
    </xf>
    <xf numFmtId="0" fontId="17" fillId="2" borderId="3" xfId="9" applyFont="1" applyFill="1" applyBorder="1" applyAlignment="1" applyProtection="1">
      <alignment vertical="center"/>
      <protection locked="0"/>
    </xf>
    <xf numFmtId="14" fontId="17" fillId="2" borderId="3" xfId="9" applyNumberFormat="1" applyFont="1" applyFill="1" applyBorder="1" applyAlignment="1" applyProtection="1">
      <alignment horizontal="center" vertical="center"/>
    </xf>
    <xf numFmtId="14" fontId="21" fillId="2" borderId="0" xfId="9" applyNumberFormat="1" applyFont="1" applyFill="1" applyBorder="1" applyAlignment="1" applyProtection="1">
      <alignment vertical="center" wrapText="1"/>
    </xf>
    <xf numFmtId="49" fontId="31" fillId="0" borderId="0" xfId="9" applyNumberFormat="1" applyFont="1" applyAlignment="1" applyProtection="1">
      <alignment vertical="center"/>
      <protection locked="0"/>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2" borderId="0" xfId="0" applyFont="1" applyFill="1" applyAlignment="1" applyProtection="1">
      <alignment horizontal="left"/>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left"/>
      <protection locked="0"/>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21" fillId="2" borderId="0" xfId="0" applyFont="1" applyFill="1" applyBorder="1" applyProtection="1"/>
    <xf numFmtId="0" fontId="21" fillId="0" borderId="0" xfId="3" applyFont="1" applyFill="1" applyBorder="1" applyAlignment="1" applyProtection="1">
      <alignment horizontal="left" vertical="center"/>
    </xf>
    <xf numFmtId="0" fontId="16" fillId="0" borderId="0" xfId="3" applyFont="1" applyFill="1" applyProtection="1"/>
    <xf numFmtId="49" fontId="17" fillId="0" borderId="0" xfId="9" applyNumberFormat="1" applyFont="1" applyFill="1" applyBorder="1" applyAlignment="1" applyProtection="1">
      <alignment vertical="center"/>
      <protection locked="0"/>
    </xf>
    <xf numFmtId="4" fontId="21" fillId="4" borderId="1" xfId="1" applyNumberFormat="1" applyFont="1" applyFill="1" applyBorder="1" applyAlignment="1" applyProtection="1">
      <alignment horizontal="right" vertical="center"/>
    </xf>
    <xf numFmtId="4" fontId="22" fillId="0" borderId="0" xfId="1" applyNumberFormat="1" applyFont="1" applyAlignment="1" applyProtection="1">
      <alignment horizontal="center" vertical="center" wrapText="1"/>
      <protection locked="0"/>
    </xf>
    <xf numFmtId="4" fontId="21" fillId="4" borderId="1" xfId="1" applyNumberFormat="1" applyFont="1" applyFill="1" applyBorder="1" applyAlignment="1" applyProtection="1">
      <alignment horizontal="right" vertical="center" wrapText="1"/>
    </xf>
    <xf numFmtId="4" fontId="21" fillId="2" borderId="1" xfId="1" applyNumberFormat="1" applyFont="1" applyFill="1" applyBorder="1" applyAlignment="1" applyProtection="1">
      <alignment horizontal="right" vertical="center" wrapText="1"/>
      <protection locked="0"/>
    </xf>
    <xf numFmtId="4" fontId="21" fillId="2" borderId="1" xfId="1" applyNumberFormat="1" applyFont="1" applyFill="1" applyBorder="1" applyAlignment="1" applyProtection="1">
      <alignment horizontal="right" vertical="center"/>
      <protection locked="0"/>
    </xf>
    <xf numFmtId="4" fontId="21" fillId="2" borderId="1" xfId="1" applyNumberFormat="1" applyFont="1" applyFill="1" applyBorder="1" applyAlignment="1" applyProtection="1">
      <alignment horizontal="center" vertical="center" wrapText="1"/>
      <protection locked="0"/>
    </xf>
    <xf numFmtId="4" fontId="17" fillId="4" borderId="1" xfId="1" applyNumberFormat="1" applyFont="1" applyFill="1" applyBorder="1" applyAlignment="1" applyProtection="1">
      <alignment horizontal="right" vertical="center" wrapText="1"/>
    </xf>
    <xf numFmtId="4" fontId="17" fillId="2" borderId="1" xfId="1" applyNumberFormat="1" applyFont="1" applyFill="1" applyBorder="1" applyAlignment="1" applyProtection="1">
      <alignment horizontal="right" vertical="center" wrapText="1"/>
      <protection locked="0"/>
    </xf>
    <xf numFmtId="4" fontId="17" fillId="2" borderId="1" xfId="1"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top"/>
      <protection locked="0"/>
    </xf>
    <xf numFmtId="4" fontId="17" fillId="4" borderId="1" xfId="2" applyNumberFormat="1" applyFont="1" applyFill="1" applyBorder="1" applyAlignment="1" applyProtection="1">
      <alignment horizontal="right" vertical="top"/>
    </xf>
    <xf numFmtId="4" fontId="17" fillId="4" borderId="26" xfId="1" applyNumberFormat="1" applyFont="1" applyFill="1" applyBorder="1" applyAlignment="1" applyProtection="1">
      <alignment horizontal="right" vertical="center" wrapText="1"/>
    </xf>
    <xf numFmtId="4" fontId="21" fillId="4" borderId="4" xfId="3" applyNumberFormat="1" applyFont="1" applyFill="1" applyBorder="1" applyAlignment="1" applyProtection="1">
      <alignment horizontal="right"/>
    </xf>
    <xf numFmtId="4" fontId="17" fillId="0" borderId="4" xfId="3" applyNumberFormat="1" applyFont="1" applyFill="1" applyBorder="1" applyAlignment="1" applyProtection="1">
      <alignment horizontal="right"/>
      <protection locked="0"/>
    </xf>
    <xf numFmtId="4" fontId="17" fillId="0" borderId="4" xfId="3" applyNumberFormat="1" applyFont="1" applyBorder="1" applyAlignment="1" applyProtection="1">
      <alignment horizontal="right"/>
      <protection locked="0"/>
    </xf>
    <xf numFmtId="4" fontId="21" fillId="2" borderId="4" xfId="0" applyNumberFormat="1" applyFont="1" applyFill="1" applyBorder="1" applyProtection="1"/>
    <xf numFmtId="4" fontId="21" fillId="4" borderId="2" xfId="0" applyNumberFormat="1" applyFont="1" applyFill="1" applyBorder="1" applyProtection="1"/>
    <xf numFmtId="4" fontId="21" fillId="4" borderId="1" xfId="0" applyNumberFormat="1" applyFont="1" applyFill="1" applyBorder="1" applyProtection="1"/>
    <xf numFmtId="4" fontId="17" fillId="0" borderId="1" xfId="0" applyNumberFormat="1" applyFont="1" applyBorder="1" applyProtection="1">
      <protection locked="0"/>
    </xf>
    <xf numFmtId="167" fontId="21" fillId="2" borderId="1" xfId="1" applyNumberFormat="1" applyFont="1" applyFill="1" applyBorder="1" applyAlignment="1" applyProtection="1">
      <alignment horizontal="right" vertical="center" wrapText="1"/>
      <protection locked="0"/>
    </xf>
    <xf numFmtId="167" fontId="21" fillId="4" borderId="1" xfId="0" applyNumberFormat="1" applyFont="1" applyFill="1" applyBorder="1" applyAlignment="1" applyProtection="1">
      <alignment horizontal="right"/>
    </xf>
    <xf numFmtId="0" fontId="21" fillId="4" borderId="0" xfId="16" applyFont="1" applyFill="1" applyProtection="1"/>
    <xf numFmtId="0" fontId="17" fillId="4" borderId="0" xfId="16" applyFont="1" applyFill="1" applyProtection="1"/>
    <xf numFmtId="0" fontId="17" fillId="4" borderId="0" xfId="16" applyFont="1" applyFill="1" applyProtection="1">
      <protection locked="0"/>
    </xf>
    <xf numFmtId="0" fontId="17" fillId="0" borderId="0" xfId="16" applyFont="1" applyProtection="1">
      <protection locked="0"/>
    </xf>
    <xf numFmtId="0" fontId="17" fillId="4" borderId="0" xfId="16" applyFont="1" applyFill="1" applyAlignment="1" applyProtection="1">
      <alignment horizontal="center" vertical="center"/>
    </xf>
    <xf numFmtId="0" fontId="36" fillId="0" borderId="0" xfId="16" applyFont="1" applyFill="1" applyProtection="1"/>
    <xf numFmtId="0" fontId="37" fillId="4" borderId="0" xfId="16" applyFont="1" applyFill="1" applyBorder="1" applyProtection="1"/>
    <xf numFmtId="0" fontId="37" fillId="4" borderId="0" xfId="16" applyFont="1" applyFill="1" applyBorder="1" applyAlignment="1" applyProtection="1">
      <alignment horizontal="center" vertical="center"/>
    </xf>
    <xf numFmtId="0" fontId="17" fillId="4" borderId="0" xfId="16" applyFont="1" applyFill="1" applyBorder="1" applyProtection="1"/>
    <xf numFmtId="0" fontId="17" fillId="0" borderId="0" xfId="16" applyFont="1" applyFill="1" applyProtection="1">
      <protection locked="0"/>
    </xf>
    <xf numFmtId="0" fontId="39" fillId="4" borderId="1" xfId="2" applyFont="1" applyFill="1" applyBorder="1" applyAlignment="1" applyProtection="1">
      <alignment horizontal="center" vertical="top" wrapText="1"/>
    </xf>
    <xf numFmtId="1" fontId="39" fillId="4" borderId="1" xfId="2" applyNumberFormat="1" applyFont="1" applyFill="1" applyBorder="1" applyAlignment="1" applyProtection="1">
      <alignment horizontal="center" vertical="top" wrapText="1"/>
    </xf>
    <xf numFmtId="2" fontId="39" fillId="4" borderId="1" xfId="2" applyNumberFormat="1" applyFont="1" applyFill="1" applyBorder="1" applyAlignment="1" applyProtection="1">
      <alignment horizontal="center" vertical="top" wrapText="1"/>
    </xf>
    <xf numFmtId="2" fontId="17" fillId="0" borderId="0" xfId="16" applyNumberFormat="1" applyFont="1" applyFill="1" applyProtection="1">
      <protection locked="0"/>
    </xf>
    <xf numFmtId="0" fontId="17" fillId="4" borderId="0" xfId="16" applyFont="1" applyFill="1" applyBorder="1" applyProtection="1">
      <protection locked="0"/>
    </xf>
    <xf numFmtId="0" fontId="21" fillId="4" borderId="0" xfId="16" applyFont="1" applyFill="1" applyBorder="1" applyAlignment="1" applyProtection="1">
      <alignment horizontal="center"/>
      <protection locked="0"/>
    </xf>
    <xf numFmtId="0" fontId="17" fillId="4" borderId="0" xfId="16" applyFont="1" applyFill="1" applyBorder="1" applyAlignment="1" applyProtection="1">
      <alignment horizontal="center" vertical="center"/>
      <protection locked="0"/>
    </xf>
    <xf numFmtId="0" fontId="11" fillId="4" borderId="0" xfId="16" applyFill="1" applyBorder="1"/>
    <xf numFmtId="0" fontId="17" fillId="4" borderId="3" xfId="16" applyFont="1" applyFill="1" applyBorder="1" applyProtection="1">
      <protection locked="0"/>
    </xf>
    <xf numFmtId="0" fontId="11" fillId="4" borderId="3" xfId="16" applyFill="1" applyBorder="1"/>
    <xf numFmtId="0" fontId="21" fillId="4" borderId="0" xfId="16" applyFont="1" applyFill="1" applyBorder="1" applyProtection="1">
      <protection locked="0"/>
    </xf>
    <xf numFmtId="0" fontId="16" fillId="4" borderId="0" xfId="16" applyFont="1" applyFill="1" applyBorder="1"/>
    <xf numFmtId="0" fontId="11" fillId="0" borderId="0" xfId="16"/>
    <xf numFmtId="2" fontId="17" fillId="4" borderId="6" xfId="2" applyNumberFormat="1" applyFont="1" applyFill="1" applyBorder="1" applyAlignment="1" applyProtection="1">
      <alignment horizontal="center" vertical="top" wrapText="1"/>
      <protection locked="0"/>
    </xf>
    <xf numFmtId="0" fontId="17" fillId="4" borderId="6" xfId="2" applyFont="1" applyFill="1" applyBorder="1" applyAlignment="1" applyProtection="1">
      <alignment horizontal="center" vertical="top" wrapText="1"/>
      <protection locked="0"/>
    </xf>
    <xf numFmtId="0" fontId="17" fillId="4" borderId="7" xfId="2" applyFont="1" applyFill="1" applyBorder="1" applyAlignment="1" applyProtection="1">
      <alignment horizontal="center" vertical="top" wrapText="1"/>
      <protection locked="0"/>
    </xf>
    <xf numFmtId="0" fontId="16" fillId="4" borderId="0" xfId="16" applyFont="1" applyFill="1" applyProtection="1"/>
    <xf numFmtId="0" fontId="11" fillId="4" borderId="0" xfId="16" applyFill="1" applyProtection="1"/>
    <xf numFmtId="0" fontId="11" fillId="0" borderId="0" xfId="16" applyProtection="1">
      <protection locked="0"/>
    </xf>
    <xf numFmtId="0" fontId="21" fillId="2" borderId="0" xfId="16" applyFont="1" applyFill="1" applyBorder="1" applyAlignment="1" applyProtection="1">
      <alignment horizontal="left"/>
    </xf>
    <xf numFmtId="0" fontId="17" fillId="0" borderId="0" xfId="16" applyFont="1" applyFill="1" applyBorder="1" applyProtection="1"/>
    <xf numFmtId="0" fontId="17" fillId="0" borderId="0" xfId="16" applyFont="1" applyFill="1" applyProtection="1"/>
    <xf numFmtId="0" fontId="17" fillId="0" borderId="0" xfId="16" applyFont="1" applyFill="1" applyAlignment="1" applyProtection="1">
      <alignment horizontal="center" vertical="center"/>
    </xf>
    <xf numFmtId="0" fontId="11" fillId="4" borderId="0" xfId="16" applyFont="1" applyFill="1" applyProtection="1"/>
    <xf numFmtId="0" fontId="40" fillId="4" borderId="1" xfId="18" applyFont="1" applyFill="1" applyBorder="1" applyAlignment="1" applyProtection="1">
      <alignment vertical="center" wrapText="1"/>
    </xf>
    <xf numFmtId="0" fontId="40" fillId="0" borderId="0" xfId="18" applyFont="1" applyProtection="1">
      <protection locked="0"/>
    </xf>
    <xf numFmtId="0" fontId="41" fillId="4" borderId="5" xfId="18" applyFont="1" applyFill="1" applyBorder="1" applyAlignment="1" applyProtection="1">
      <alignment horizontal="center" vertical="center" wrapText="1"/>
    </xf>
    <xf numFmtId="0" fontId="41" fillId="4" borderId="4" xfId="18" applyFont="1" applyFill="1" applyBorder="1" applyAlignment="1" applyProtection="1">
      <alignment horizontal="center" vertical="center" wrapText="1"/>
    </xf>
    <xf numFmtId="0" fontId="41" fillId="4" borderId="1" xfId="18" applyFont="1" applyFill="1" applyBorder="1" applyAlignment="1" applyProtection="1">
      <alignment horizontal="center" vertical="center" wrapText="1"/>
    </xf>
    <xf numFmtId="0" fontId="41" fillId="0" borderId="1" xfId="18" applyFont="1" applyBorder="1" applyAlignment="1" applyProtection="1">
      <alignment vertical="center" wrapText="1"/>
    </xf>
    <xf numFmtId="4" fontId="36" fillId="4" borderId="1" xfId="1" applyNumberFormat="1" applyFont="1" applyFill="1" applyBorder="1" applyAlignment="1" applyProtection="1">
      <alignment horizontal="right" vertical="center"/>
    </xf>
    <xf numFmtId="0" fontId="40" fillId="0" borderId="1" xfId="18" applyFont="1" applyBorder="1" applyAlignment="1" applyProtection="1">
      <alignment vertical="center" wrapText="1"/>
    </xf>
    <xf numFmtId="4" fontId="40" fillId="4" borderId="1" xfId="18" applyNumberFormat="1" applyFont="1" applyFill="1" applyBorder="1" applyAlignment="1" applyProtection="1">
      <alignment vertical="center" wrapText="1"/>
    </xf>
    <xf numFmtId="4" fontId="40" fillId="0" borderId="0" xfId="18" applyNumberFormat="1" applyFont="1" applyProtection="1">
      <protection locked="0"/>
    </xf>
    <xf numFmtId="4" fontId="40" fillId="0" borderId="1" xfId="18" applyNumberFormat="1" applyFont="1" applyBorder="1" applyAlignment="1" applyProtection="1">
      <alignment vertical="center" wrapText="1"/>
      <protection locked="0"/>
    </xf>
    <xf numFmtId="4" fontId="20" fillId="4" borderId="1" xfId="18" applyNumberFormat="1" applyFont="1" applyFill="1" applyBorder="1" applyAlignment="1" applyProtection="1">
      <alignment vertical="center" wrapText="1"/>
    </xf>
    <xf numFmtId="0" fontId="40" fillId="0" borderId="1" xfId="18" applyFont="1" applyFill="1" applyBorder="1" applyAlignment="1" applyProtection="1">
      <alignment vertical="center" wrapText="1"/>
    </xf>
    <xf numFmtId="4" fontId="40" fillId="0" borderId="1" xfId="18" applyNumberFormat="1" applyFont="1" applyFill="1" applyBorder="1" applyAlignment="1" applyProtection="1">
      <alignment vertical="center" wrapText="1"/>
      <protection locked="0"/>
    </xf>
    <xf numFmtId="167" fontId="40" fillId="0" borderId="0" xfId="18" applyNumberFormat="1" applyFont="1" applyFill="1" applyProtection="1">
      <protection locked="0"/>
    </xf>
    <xf numFmtId="0" fontId="40" fillId="0" borderId="0" xfId="18" applyFont="1" applyFill="1" applyProtection="1">
      <protection locked="0"/>
    </xf>
    <xf numFmtId="4" fontId="40" fillId="0" borderId="1" xfId="18" applyNumberFormat="1" applyFont="1" applyFill="1" applyBorder="1" applyAlignment="1" applyProtection="1">
      <alignment vertical="center" wrapText="1"/>
    </xf>
    <xf numFmtId="0" fontId="41" fillId="0" borderId="1" xfId="18" applyFont="1" applyFill="1" applyBorder="1" applyAlignment="1" applyProtection="1">
      <alignment vertical="center" wrapText="1"/>
    </xf>
    <xf numFmtId="4" fontId="36" fillId="0" borderId="1" xfId="1" applyNumberFormat="1" applyFont="1" applyFill="1" applyBorder="1" applyAlignment="1" applyProtection="1">
      <alignment horizontal="right" vertical="center"/>
    </xf>
    <xf numFmtId="4" fontId="11" fillId="0" borderId="1" xfId="16" applyNumberFormat="1" applyFill="1" applyBorder="1" applyAlignment="1">
      <alignment vertical="top"/>
    </xf>
    <xf numFmtId="0" fontId="21" fillId="0" borderId="0" xfId="16" applyFont="1" applyAlignment="1" applyProtection="1">
      <alignment horizontal="center"/>
      <protection locked="0"/>
    </xf>
    <xf numFmtId="0" fontId="17" fillId="0" borderId="0" xfId="16" applyFont="1" applyAlignment="1" applyProtection="1">
      <alignment horizontal="center" vertical="center"/>
      <protection locked="0"/>
    </xf>
    <xf numFmtId="0" fontId="17" fillId="0" borderId="3" xfId="16" applyFont="1" applyBorder="1" applyProtection="1">
      <protection locked="0"/>
    </xf>
    <xf numFmtId="0" fontId="11" fillId="0" borderId="3" xfId="16" applyBorder="1"/>
    <xf numFmtId="0" fontId="21" fillId="0" borderId="0" xfId="16" applyFont="1" applyProtection="1">
      <protection locked="0"/>
    </xf>
    <xf numFmtId="0" fontId="17" fillId="0" borderId="0" xfId="16" applyFont="1" applyBorder="1" applyProtection="1">
      <protection locked="0"/>
    </xf>
    <xf numFmtId="0" fontId="11" fillId="0" borderId="0" xfId="16" applyBorder="1"/>
    <xf numFmtId="0" fontId="16" fillId="0" borderId="0" xfId="16" applyFont="1"/>
    <xf numFmtId="0" fontId="19" fillId="0" borderId="0" xfId="18" applyFont="1" applyProtection="1">
      <protection locked="0"/>
    </xf>
    <xf numFmtId="0" fontId="17" fillId="0" borderId="0" xfId="16" applyFont="1" applyAlignment="1" applyProtection="1">
      <alignment horizontal="right"/>
      <protection locked="0"/>
    </xf>
    <xf numFmtId="0" fontId="18" fillId="0" borderId="0" xfId="18" applyFont="1" applyAlignment="1" applyProtection="1">
      <alignment vertical="center" wrapText="1"/>
      <protection locked="0"/>
    </xf>
    <xf numFmtId="4" fontId="18" fillId="0" borderId="0" xfId="18" applyNumberFormat="1" applyFont="1" applyAlignment="1" applyProtection="1">
      <alignment vertical="center" wrapText="1"/>
      <protection locked="0"/>
    </xf>
    <xf numFmtId="4" fontId="19" fillId="0" borderId="0" xfId="18" applyNumberFormat="1" applyFont="1" applyProtection="1">
      <protection locked="0"/>
    </xf>
    <xf numFmtId="2" fontId="19" fillId="0" borderId="0" xfId="18" applyNumberFormat="1" applyFont="1" applyProtection="1">
      <protection locked="0"/>
    </xf>
    <xf numFmtId="0" fontId="20" fillId="4" borderId="5" xfId="18" applyFont="1" applyFill="1" applyBorder="1" applyAlignment="1" applyProtection="1">
      <alignment horizontal="center" vertical="center" wrapText="1"/>
    </xf>
    <xf numFmtId="0" fontId="20" fillId="4" borderId="1" xfId="18" applyFont="1" applyFill="1" applyBorder="1" applyAlignment="1" applyProtection="1">
      <alignment horizontal="center" vertical="center" wrapText="1"/>
    </xf>
    <xf numFmtId="0" fontId="19" fillId="0" borderId="0" xfId="18" applyFont="1" applyBorder="1" applyProtection="1">
      <protection locked="0"/>
    </xf>
    <xf numFmtId="0" fontId="18" fillId="0" borderId="1" xfId="18" applyFont="1" applyBorder="1" applyAlignment="1" applyProtection="1">
      <alignment horizontal="center" vertical="center" wrapText="1"/>
      <protection locked="0"/>
    </xf>
    <xf numFmtId="0" fontId="18" fillId="0" borderId="1" xfId="18" applyFont="1" applyBorder="1" applyAlignment="1" applyProtection="1">
      <alignment vertical="center" wrapText="1"/>
      <protection locked="0"/>
    </xf>
    <xf numFmtId="14" fontId="23" fillId="0" borderId="2" xfId="17" applyNumberFormat="1" applyFont="1" applyBorder="1" applyAlignment="1" applyProtection="1">
      <alignment vertical="center" wrapText="1"/>
      <protection locked="0"/>
    </xf>
    <xf numFmtId="14" fontId="23" fillId="0" borderId="2" xfId="17" applyNumberFormat="1" applyFont="1" applyBorder="1" applyAlignment="1" applyProtection="1">
      <alignment wrapText="1"/>
      <protection locked="0"/>
    </xf>
    <xf numFmtId="2" fontId="21" fillId="4" borderId="1" xfId="0" applyNumberFormat="1" applyFont="1" applyFill="1" applyBorder="1" applyProtection="1"/>
    <xf numFmtId="2" fontId="17" fillId="0" borderId="1" xfId="0" applyNumberFormat="1" applyFont="1" applyBorder="1" applyProtection="1">
      <protection locked="0"/>
    </xf>
    <xf numFmtId="2" fontId="17" fillId="4" borderId="1" xfId="0" applyNumberFormat="1" applyFont="1" applyFill="1" applyBorder="1" applyProtection="1"/>
    <xf numFmtId="4" fontId="17" fillId="0" borderId="1" xfId="2" applyNumberFormat="1" applyFont="1" applyFill="1" applyBorder="1" applyAlignment="1" applyProtection="1">
      <alignment vertical="center"/>
      <protection locked="0"/>
    </xf>
    <xf numFmtId="4" fontId="21" fillId="4" borderId="1" xfId="1" applyNumberFormat="1" applyFont="1" applyFill="1" applyBorder="1" applyAlignment="1" applyProtection="1">
      <alignment vertical="center"/>
    </xf>
    <xf numFmtId="4" fontId="17" fillId="4" borderId="1" xfId="1" applyNumberFormat="1" applyFont="1" applyFill="1" applyBorder="1" applyAlignment="1" applyProtection="1">
      <alignment vertical="center" wrapText="1"/>
    </xf>
    <xf numFmtId="4" fontId="21" fillId="2" borderId="1" xfId="1" applyNumberFormat="1" applyFont="1" applyFill="1" applyBorder="1" applyAlignment="1" applyProtection="1">
      <alignment vertical="center" wrapText="1"/>
      <protection locked="0"/>
    </xf>
    <xf numFmtId="4" fontId="21" fillId="4" borderId="1" xfId="1" applyNumberFormat="1" applyFont="1" applyFill="1" applyBorder="1" applyAlignment="1" applyProtection="1">
      <alignment vertical="center" wrapText="1"/>
    </xf>
    <xf numFmtId="4" fontId="21" fillId="2" borderId="1" xfId="1" applyNumberFormat="1" applyFont="1" applyFill="1" applyBorder="1" applyAlignment="1" applyProtection="1">
      <alignment vertical="center"/>
      <protection locked="0"/>
    </xf>
    <xf numFmtId="4" fontId="17" fillId="0" borderId="1" xfId="2" applyNumberFormat="1" applyFont="1" applyFill="1" applyBorder="1" applyAlignment="1" applyProtection="1">
      <alignment vertical="top"/>
      <protection locked="0"/>
    </xf>
    <xf numFmtId="4" fontId="17" fillId="2" borderId="1" xfId="1" applyNumberFormat="1" applyFont="1" applyFill="1" applyBorder="1" applyAlignment="1" applyProtection="1">
      <alignment vertical="center" wrapText="1"/>
      <protection locked="0"/>
    </xf>
    <xf numFmtId="4" fontId="21" fillId="4" borderId="1" xfId="0" applyNumberFormat="1" applyFont="1" applyFill="1" applyBorder="1" applyAlignment="1" applyProtection="1"/>
    <xf numFmtId="4" fontId="17" fillId="0" borderId="1" xfId="0" applyNumberFormat="1" applyFont="1" applyFill="1" applyBorder="1" applyAlignment="1" applyProtection="1"/>
    <xf numFmtId="4" fontId="17" fillId="0" borderId="4" xfId="0" applyNumberFormat="1" applyFont="1" applyFill="1" applyBorder="1" applyAlignment="1" applyProtection="1">
      <protection locked="0"/>
    </xf>
    <xf numFmtId="4" fontId="21" fillId="0" borderId="1" xfId="0" applyNumberFormat="1" applyFont="1" applyFill="1" applyBorder="1" applyAlignment="1" applyProtection="1"/>
    <xf numFmtId="4" fontId="17" fillId="0" borderId="1" xfId="0" applyNumberFormat="1" applyFont="1" applyFill="1" applyBorder="1" applyAlignment="1" applyProtection="1">
      <protection locked="0"/>
    </xf>
    <xf numFmtId="4" fontId="17" fillId="0" borderId="2" xfId="0" applyNumberFormat="1" applyFont="1" applyFill="1" applyBorder="1" applyAlignment="1" applyProtection="1"/>
    <xf numFmtId="49" fontId="17" fillId="0" borderId="1" xfId="1" applyNumberFormat="1" applyFont="1" applyFill="1" applyBorder="1" applyAlignment="1" applyProtection="1">
      <alignment horizontal="left" vertical="center" wrapText="1" indent="1"/>
    </xf>
    <xf numFmtId="3" fontId="17" fillId="2" borderId="1" xfId="1" applyNumberFormat="1" applyFont="1" applyFill="1" applyBorder="1" applyAlignment="1" applyProtection="1">
      <alignment horizontal="center" vertical="center" wrapText="1"/>
      <protection locked="0"/>
    </xf>
    <xf numFmtId="169" fontId="18" fillId="0" borderId="0" xfId="3" applyNumberFormat="1" applyFont="1" applyBorder="1"/>
    <xf numFmtId="0" fontId="40" fillId="4" borderId="1" xfId="18" applyFont="1" applyFill="1" applyBorder="1" applyAlignment="1" applyProtection="1">
      <alignment horizontal="center" vertical="center" wrapText="1"/>
    </xf>
    <xf numFmtId="0" fontId="17" fillId="4" borderId="0" xfId="1" applyFont="1" applyFill="1" applyBorder="1" applyAlignment="1" applyProtection="1">
      <alignment horizontal="center" vertical="center"/>
    </xf>
    <xf numFmtId="4" fontId="17" fillId="0" borderId="1" xfId="2" applyNumberFormat="1" applyFont="1" applyFill="1" applyBorder="1" applyAlignment="1" applyProtection="1">
      <alignment vertical="center" wrapText="1"/>
      <protection locked="0"/>
    </xf>
    <xf numFmtId="4" fontId="21" fillId="0" borderId="0" xfId="1" applyNumberFormat="1" applyFont="1" applyAlignment="1" applyProtection="1">
      <alignment horizontal="center" vertical="center"/>
      <protection locked="0"/>
    </xf>
    <xf numFmtId="0" fontId="17" fillId="0" borderId="1" xfId="1" applyFont="1" applyFill="1" applyBorder="1" applyAlignment="1" applyProtection="1">
      <alignment horizontal="center" vertical="center" wrapText="1"/>
    </xf>
    <xf numFmtId="0" fontId="38" fillId="4" borderId="36" xfId="2" applyFont="1" applyFill="1" applyBorder="1" applyAlignment="1" applyProtection="1">
      <alignment horizontal="center" vertical="top" wrapText="1"/>
    </xf>
    <xf numFmtId="0" fontId="38" fillId="4" borderId="37" xfId="2" applyFont="1" applyFill="1" applyBorder="1" applyAlignment="1" applyProtection="1">
      <alignment horizontal="center" vertical="top" wrapText="1"/>
    </xf>
    <xf numFmtId="1" fontId="38" fillId="4" borderId="37" xfId="2" applyNumberFormat="1" applyFont="1" applyFill="1" applyBorder="1" applyAlignment="1" applyProtection="1">
      <alignment horizontal="center" vertical="top" wrapText="1"/>
    </xf>
    <xf numFmtId="0" fontId="38" fillId="4" borderId="38" xfId="2" applyFont="1" applyFill="1" applyBorder="1" applyAlignment="1" applyProtection="1">
      <alignment horizontal="center" vertical="top" wrapText="1"/>
    </xf>
    <xf numFmtId="1" fontId="38" fillId="4" borderId="39" xfId="2" applyNumberFormat="1" applyFont="1" applyFill="1" applyBorder="1" applyAlignment="1" applyProtection="1">
      <alignment horizontal="center" vertical="top" wrapText="1"/>
    </xf>
    <xf numFmtId="0" fontId="39" fillId="4" borderId="17" xfId="2" applyFont="1" applyFill="1" applyBorder="1" applyAlignment="1" applyProtection="1">
      <alignment horizontal="center" vertical="top" wrapText="1"/>
    </xf>
    <xf numFmtId="1" fontId="39" fillId="4" borderId="18" xfId="2" applyNumberFormat="1" applyFont="1" applyFill="1" applyBorder="1" applyAlignment="1" applyProtection="1">
      <alignment horizontal="center" vertical="top" wrapText="1"/>
    </xf>
    <xf numFmtId="0" fontId="39" fillId="4" borderId="18" xfId="2" applyFont="1" applyFill="1" applyBorder="1" applyAlignment="1" applyProtection="1">
      <alignment horizontal="center" vertical="top" wrapText="1"/>
    </xf>
    <xf numFmtId="2" fontId="39" fillId="4" borderId="18" xfId="2" applyNumberFormat="1" applyFont="1" applyFill="1" applyBorder="1" applyAlignment="1" applyProtection="1">
      <alignment horizontal="center" vertical="top" wrapText="1"/>
    </xf>
    <xf numFmtId="4" fontId="39" fillId="4" borderId="18" xfId="2" applyNumberFormat="1" applyFont="1" applyFill="1" applyBorder="1" applyAlignment="1" applyProtection="1">
      <alignment horizontal="center" vertical="top" wrapText="1"/>
    </xf>
    <xf numFmtId="0" fontId="39" fillId="4" borderId="40" xfId="2" applyFont="1" applyFill="1" applyBorder="1" applyAlignment="1" applyProtection="1">
      <alignment horizontal="center" vertical="top" wrapText="1"/>
    </xf>
    <xf numFmtId="0" fontId="39" fillId="4" borderId="41" xfId="2" applyFont="1" applyFill="1" applyBorder="1" applyAlignment="1" applyProtection="1">
      <alignment horizontal="center" vertical="top" wrapText="1"/>
    </xf>
    <xf numFmtId="1" fontId="39" fillId="4" borderId="41" xfId="2" applyNumberFormat="1" applyFont="1" applyFill="1" applyBorder="1" applyAlignment="1" applyProtection="1">
      <alignment horizontal="center" vertical="top" wrapText="1"/>
    </xf>
    <xf numFmtId="2" fontId="39" fillId="4" borderId="41" xfId="2" applyNumberFormat="1" applyFont="1" applyFill="1" applyBorder="1" applyAlignment="1" applyProtection="1">
      <alignment horizontal="center" vertical="top" wrapText="1"/>
    </xf>
    <xf numFmtId="168" fontId="39" fillId="4" borderId="42" xfId="2" applyNumberFormat="1" applyFont="1" applyFill="1" applyBorder="1" applyAlignment="1" applyProtection="1">
      <alignment horizontal="center" vertical="top" wrapText="1"/>
    </xf>
    <xf numFmtId="14" fontId="21" fillId="2" borderId="0" xfId="9" applyNumberFormat="1" applyFont="1" applyFill="1" applyBorder="1" applyAlignment="1" applyProtection="1">
      <alignment horizontal="center" vertical="center"/>
    </xf>
    <xf numFmtId="0" fontId="30" fillId="3" borderId="5" xfId="9" applyFont="1" applyFill="1" applyBorder="1" applyAlignment="1" applyProtection="1">
      <alignment horizontal="center" vertical="center"/>
    </xf>
    <xf numFmtId="0" fontId="30" fillId="3" borderId="21" xfId="9" applyFont="1" applyFill="1" applyBorder="1" applyAlignment="1" applyProtection="1">
      <alignment horizontal="center" vertical="center"/>
    </xf>
    <xf numFmtId="0" fontId="30" fillId="3" borderId="4" xfId="9" applyFont="1" applyFill="1" applyBorder="1" applyAlignment="1" applyProtection="1">
      <alignment horizontal="center" vertical="center"/>
    </xf>
    <xf numFmtId="0" fontId="30" fillId="3" borderId="9" xfId="9" applyFont="1" applyFill="1" applyBorder="1" applyAlignment="1" applyProtection="1">
      <alignment horizontal="center" vertical="center"/>
    </xf>
    <xf numFmtId="0" fontId="30" fillId="3" borderId="8" xfId="9" applyFont="1" applyFill="1" applyBorder="1" applyAlignment="1" applyProtection="1">
      <alignment horizontal="center" vertical="center"/>
    </xf>
    <xf numFmtId="0" fontId="26" fillId="0" borderId="27" xfId="9" applyFont="1" applyBorder="1" applyAlignment="1" applyProtection="1">
      <alignment horizontal="center" vertical="center"/>
      <protection locked="0"/>
    </xf>
    <xf numFmtId="14" fontId="21" fillId="2" borderId="0" xfId="9" applyNumberFormat="1" applyFont="1" applyFill="1" applyBorder="1" applyAlignment="1" applyProtection="1">
      <alignment horizontal="left" vertical="center" wrapText="1"/>
    </xf>
    <xf numFmtId="14" fontId="21" fillId="2" borderId="27"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0" fontId="26" fillId="0" borderId="0" xfId="9" applyFont="1" applyBorder="1" applyAlignment="1" applyProtection="1">
      <alignment horizontal="left" vertical="center" wrapText="1"/>
      <protection locked="0"/>
    </xf>
    <xf numFmtId="0" fontId="26" fillId="0" borderId="0" xfId="9" applyFont="1" applyBorder="1" applyAlignment="1" applyProtection="1">
      <alignment horizontal="left" vertical="center"/>
      <protection locked="0"/>
    </xf>
    <xf numFmtId="0" fontId="26" fillId="0" borderId="0" xfId="9" applyFont="1" applyFill="1" applyBorder="1" applyAlignment="1" applyProtection="1">
      <alignment horizontal="left" vertical="center" wrapText="1"/>
      <protection locked="0"/>
    </xf>
    <xf numFmtId="14"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4" borderId="0" xfId="1" applyFont="1" applyFill="1" applyAlignment="1" applyProtection="1">
      <alignment horizontal="center" vertical="center"/>
    </xf>
    <xf numFmtId="14" fontId="17" fillId="0" borderId="0" xfId="1" applyNumberFormat="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2" borderId="0" xfId="1" applyFont="1" applyFill="1" applyBorder="1" applyAlignment="1" applyProtection="1">
      <alignment horizontal="center" vertical="center" wrapText="1"/>
    </xf>
    <xf numFmtId="0" fontId="21" fillId="4" borderId="0" xfId="0" applyFont="1" applyFill="1" applyBorder="1" applyAlignment="1" applyProtection="1">
      <alignment horizontal="left" vertical="center"/>
    </xf>
    <xf numFmtId="0" fontId="21" fillId="4" borderId="0" xfId="0" applyFont="1" applyFill="1" applyBorder="1" applyAlignment="1" applyProtection="1">
      <alignment horizontal="center" vertical="center"/>
    </xf>
    <xf numFmtId="0" fontId="21" fillId="0" borderId="0" xfId="0" applyFont="1" applyFill="1" applyBorder="1" applyAlignment="1" applyProtection="1">
      <alignment horizontal="center"/>
      <protection locked="0"/>
    </xf>
    <xf numFmtId="0" fontId="17"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21" fillId="4" borderId="0" xfId="0" applyFont="1" applyFill="1" applyAlignment="1" applyProtection="1">
      <alignment horizontal="left" vertical="center" wrapText="1"/>
    </xf>
    <xf numFmtId="0" fontId="21" fillId="4" borderId="5" xfId="1" applyFont="1" applyFill="1" applyBorder="1" applyAlignment="1" applyProtection="1">
      <alignment horizontal="center" vertical="center"/>
    </xf>
    <xf numFmtId="0" fontId="21" fillId="4" borderId="21"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16" fillId="4" borderId="26" xfId="0" applyFont="1" applyFill="1" applyBorder="1" applyAlignment="1">
      <alignment horizontal="center" vertical="center"/>
    </xf>
    <xf numFmtId="0" fontId="16" fillId="4" borderId="2" xfId="0" applyFont="1" applyFill="1" applyBorder="1" applyAlignment="1">
      <alignment horizontal="center" vertical="center"/>
    </xf>
    <xf numFmtId="3" fontId="21" fillId="4" borderId="26" xfId="1" applyNumberFormat="1" applyFont="1" applyFill="1" applyBorder="1" applyAlignment="1" applyProtection="1">
      <alignment horizontal="center" vertical="center" wrapText="1"/>
    </xf>
    <xf numFmtId="3" fontId="21" fillId="4" borderId="2" xfId="1" applyNumberFormat="1" applyFont="1" applyFill="1" applyBorder="1" applyAlignment="1" applyProtection="1">
      <alignment horizontal="center" vertical="center" wrapText="1"/>
    </xf>
    <xf numFmtId="3" fontId="21" fillId="5" borderId="26" xfId="1" applyNumberFormat="1" applyFont="1" applyFill="1" applyBorder="1" applyAlignment="1" applyProtection="1">
      <alignment horizontal="center" vertical="center" wrapText="1"/>
    </xf>
    <xf numFmtId="3" fontId="21" fillId="5" borderId="2" xfId="1" applyNumberFormat="1" applyFont="1" applyFill="1" applyBorder="1" applyAlignment="1" applyProtection="1">
      <alignment horizontal="center" vertical="center" wrapText="1"/>
    </xf>
    <xf numFmtId="0" fontId="21" fillId="4" borderId="0" xfId="0" applyFont="1" applyFill="1" applyAlignment="1" applyProtection="1">
      <alignment horizontal="left"/>
    </xf>
    <xf numFmtId="0" fontId="17" fillId="2" borderId="0" xfId="0" applyFont="1" applyFill="1" applyAlignment="1" applyProtection="1">
      <alignment horizontal="left"/>
      <protection locked="0"/>
    </xf>
    <xf numFmtId="0" fontId="17" fillId="2" borderId="0" xfId="0" applyFont="1" applyFill="1" applyBorder="1" applyAlignment="1" applyProtection="1">
      <alignment horizontal="left" vertical="center"/>
      <protection locked="0"/>
    </xf>
    <xf numFmtId="0" fontId="21" fillId="0" borderId="0" xfId="0" applyFont="1" applyBorder="1" applyAlignment="1" applyProtection="1">
      <alignment horizontal="left" vertical="center" wrapText="1"/>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27" xfId="10" applyNumberFormat="1" applyFont="1" applyFill="1" applyBorder="1" applyAlignment="1" applyProtection="1">
      <alignment horizontal="center" vertical="center"/>
    </xf>
    <xf numFmtId="14" fontId="21" fillId="2" borderId="27"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protection locked="0"/>
    </xf>
    <xf numFmtId="0" fontId="17" fillId="2" borderId="0" xfId="1" applyFont="1" applyFill="1" applyBorder="1" applyAlignment="1" applyProtection="1">
      <alignment horizontal="left" vertical="center" wrapText="1"/>
    </xf>
    <xf numFmtId="0" fontId="17" fillId="0" borderId="0" xfId="0" applyFont="1" applyAlignment="1" applyProtection="1">
      <alignment horizontal="center" vertical="center"/>
      <protection locked="0"/>
    </xf>
    <xf numFmtId="0" fontId="21" fillId="4" borderId="0" xfId="0" applyFont="1" applyFill="1" applyAlignment="1" applyProtection="1">
      <alignment horizontal="left" wrapText="1"/>
    </xf>
    <xf numFmtId="0" fontId="17" fillId="0" borderId="0" xfId="0" applyFont="1" applyAlignment="1" applyProtection="1">
      <alignment horizontal="left"/>
      <protection locked="0"/>
    </xf>
    <xf numFmtId="0" fontId="20" fillId="4" borderId="5" xfId="1" applyFont="1" applyFill="1" applyBorder="1" applyAlignment="1" applyProtection="1">
      <alignment horizontal="center" vertical="center"/>
    </xf>
    <xf numFmtId="0" fontId="20" fillId="4" borderId="21"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20" fillId="4" borderId="0" xfId="0" applyFont="1" applyFill="1" applyAlignment="1" applyProtection="1">
      <alignment horizontal="left"/>
    </xf>
    <xf numFmtId="0" fontId="21" fillId="0" borderId="0" xfId="0" applyFont="1" applyBorder="1" applyAlignment="1" applyProtection="1">
      <alignment horizontal="center" vertical="center" wrapText="1"/>
      <protection locked="0"/>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14" fontId="18" fillId="0" borderId="0" xfId="17" applyNumberFormat="1" applyFont="1" applyBorder="1" applyAlignment="1" applyProtection="1">
      <alignment horizontal="center" vertical="center"/>
      <protection locked="0"/>
    </xf>
    <xf numFmtId="14" fontId="18" fillId="0" borderId="30" xfId="17" applyNumberFormat="1" applyFont="1" applyBorder="1" applyAlignment="1" applyProtection="1">
      <alignment horizontal="center" vertical="center"/>
      <protection locked="0"/>
    </xf>
    <xf numFmtId="0" fontId="40" fillId="4" borderId="1" xfId="18" applyFont="1" applyFill="1" applyBorder="1" applyAlignment="1" applyProtection="1">
      <alignment horizontal="center" vertical="center" wrapText="1"/>
    </xf>
    <xf numFmtId="0" fontId="16" fillId="4" borderId="0" xfId="0" applyFont="1" applyFill="1" applyAlignment="1" applyProtection="1">
      <alignment horizontal="left"/>
    </xf>
    <xf numFmtId="0" fontId="16" fillId="4" borderId="0" xfId="3" applyFont="1" applyFill="1" applyAlignment="1" applyProtection="1">
      <alignment horizontal="left"/>
    </xf>
    <xf numFmtId="0" fontId="16" fillId="0" borderId="0" xfId="3" applyFont="1" applyAlignment="1" applyProtection="1">
      <alignment horizontal="left" vertical="center" wrapText="1"/>
      <protection locked="0"/>
    </xf>
    <xf numFmtId="0" fontId="11" fillId="0" borderId="0" xfId="3" applyFont="1" applyAlignment="1" applyProtection="1">
      <alignment horizontal="left" vertical="center" wrapText="1"/>
      <protection locked="0"/>
    </xf>
    <xf numFmtId="0" fontId="11" fillId="0" borderId="0" xfId="3" applyFont="1" applyAlignment="1" applyProtection="1">
      <alignment horizontal="left" vertical="center"/>
      <protection locked="0"/>
    </xf>
    <xf numFmtId="0" fontId="29" fillId="4" borderId="0" xfId="3" applyFont="1" applyFill="1" applyBorder="1" applyAlignment="1">
      <alignment horizontal="left" vertical="center" wrapText="1"/>
    </xf>
    <xf numFmtId="0" fontId="17" fillId="4" borderId="0" xfId="3" applyFont="1" applyFill="1" applyBorder="1" applyAlignment="1" applyProtection="1">
      <alignment horizontal="left" vertical="center"/>
    </xf>
    <xf numFmtId="0" fontId="18" fillId="0" borderId="21" xfId="3" applyFont="1" applyBorder="1" applyAlignment="1">
      <alignment horizontal="center" vertical="center"/>
    </xf>
  </cellXfs>
  <cellStyles count="19">
    <cellStyle name="Normal" xfId="0" builtinId="0"/>
    <cellStyle name="Normal 2" xfId="2" xr:uid="{00000000-0005-0000-0000-000001000000}"/>
    <cellStyle name="Normal 2 3" xfId="16" xr:uid="{00000000-0005-0000-0000-000002000000}"/>
    <cellStyle name="Normal 3" xfId="3" xr:uid="{00000000-0005-0000-0000-000003000000}"/>
    <cellStyle name="Normal 4" xfId="4" xr:uid="{00000000-0005-0000-0000-000004000000}"/>
    <cellStyle name="Normal 4 2" xfId="18" xr:uid="{00000000-0005-0000-0000-000005000000}"/>
    <cellStyle name="Normal 5" xfId="5" xr:uid="{00000000-0005-0000-0000-000006000000}"/>
    <cellStyle name="Normal 5 2" xfId="6" xr:uid="{00000000-0005-0000-0000-000007000000}"/>
    <cellStyle name="Normal 5 2 2" xfId="7" xr:uid="{00000000-0005-0000-0000-000008000000}"/>
    <cellStyle name="Normal 5 2 2 2" xfId="14" xr:uid="{00000000-0005-0000-0000-000009000000}"/>
    <cellStyle name="Normal 5 2 3" xfId="8" xr:uid="{00000000-0005-0000-0000-00000A000000}"/>
    <cellStyle name="Normal 5 2 3 2" xfId="11" xr:uid="{00000000-0005-0000-0000-00000B000000}"/>
    <cellStyle name="Normal 5 3" xfId="9" xr:uid="{00000000-0005-0000-0000-00000C000000}"/>
    <cellStyle name="Normal 5 3 2" xfId="10" xr:uid="{00000000-0005-0000-0000-00000D000000}"/>
    <cellStyle name="Normal 5 3 2 2" xfId="17" xr:uid="{00000000-0005-0000-0000-00000E000000}"/>
    <cellStyle name="Normal 5 3 3" xfId="15" xr:uid="{00000000-0005-0000-0000-00000F000000}"/>
    <cellStyle name="Normal 6" xfId="12" xr:uid="{00000000-0005-0000-0000-000010000000}"/>
    <cellStyle name="Normal 7" xfId="13" xr:uid="{00000000-0005-0000-0000-000011000000}"/>
    <cellStyle name="Normal_FORMEBI" xfId="1" xr:uid="{00000000-0005-0000-0000-000012000000}"/>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41</xdr:row>
      <xdr:rowOff>171450</xdr:rowOff>
    </xdr:from>
    <xdr:to>
      <xdr:col>1</xdr:col>
      <xdr:colOff>1495425</xdr:colOff>
      <xdr:row>41</xdr:row>
      <xdr:rowOff>171450</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085850" y="87439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5" name="Straight Connector 4">
          <a:extLst>
            <a:ext uri="{FF2B5EF4-FFF2-40B4-BE49-F238E27FC236}">
              <a16:creationId xmlns:a16="http://schemas.microsoft.com/office/drawing/2014/main" id="{00000000-0008-0000-0100-000005000000}"/>
            </a:ext>
          </a:extLst>
        </xdr:cNvPr>
        <xdr:cNvCxnSpPr/>
      </xdr:nvCxnSpPr>
      <xdr:spPr>
        <a:xfrm>
          <a:off x="3829575" y="8753475"/>
          <a:ext cx="3135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24</xdr:row>
      <xdr:rowOff>171450</xdr:rowOff>
    </xdr:from>
    <xdr:to>
      <xdr:col>2</xdr:col>
      <xdr:colOff>1495425</xdr:colOff>
      <xdr:row>24</xdr:row>
      <xdr:rowOff>171450</xdr:rowOff>
    </xdr:to>
    <xdr:cxnSp macro="">
      <xdr:nvCxnSpPr>
        <xdr:cNvPr id="3" name="Straight Connector 2">
          <a:extLst>
            <a:ext uri="{FF2B5EF4-FFF2-40B4-BE49-F238E27FC236}">
              <a16:creationId xmlns:a16="http://schemas.microsoft.com/office/drawing/2014/main" id="{00000000-0008-0000-0B00-000003000000}"/>
            </a:ext>
          </a:extLst>
        </xdr:cNvPr>
        <xdr:cNvCxnSpPr/>
      </xdr:nvCxnSpPr>
      <xdr:spPr>
        <a:xfrm>
          <a:off x="1752600" y="6753225"/>
          <a:ext cx="1266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29</xdr:row>
      <xdr:rowOff>171450</xdr:rowOff>
    </xdr:from>
    <xdr:to>
      <xdr:col>1</xdr:col>
      <xdr:colOff>1495425</xdr:colOff>
      <xdr:row>29</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29</xdr:row>
      <xdr:rowOff>180975</xdr:rowOff>
    </xdr:from>
    <xdr:to>
      <xdr:col>6</xdr:col>
      <xdr:colOff>219075</xdr:colOff>
      <xdr:row>29</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30</xdr:row>
      <xdr:rowOff>171450</xdr:rowOff>
    </xdr:from>
    <xdr:to>
      <xdr:col>2</xdr:col>
      <xdr:colOff>1495425</xdr:colOff>
      <xdr:row>30</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30</xdr:row>
      <xdr:rowOff>152400</xdr:rowOff>
    </xdr:from>
    <xdr:to>
      <xdr:col>7</xdr:col>
      <xdr:colOff>9525</xdr:colOff>
      <xdr:row>30</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26</xdr:row>
      <xdr:rowOff>171450</xdr:rowOff>
    </xdr:from>
    <xdr:to>
      <xdr:col>1</xdr:col>
      <xdr:colOff>1495425</xdr:colOff>
      <xdr:row>26</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26</xdr:row>
      <xdr:rowOff>180975</xdr:rowOff>
    </xdr:from>
    <xdr:to>
      <xdr:col>2</xdr:col>
      <xdr:colOff>554556</xdr:colOff>
      <xdr:row>26</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27</xdr:row>
      <xdr:rowOff>171450</xdr:rowOff>
    </xdr:from>
    <xdr:to>
      <xdr:col>1</xdr:col>
      <xdr:colOff>1495425</xdr:colOff>
      <xdr:row>27</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28</xdr:row>
      <xdr:rowOff>4082</xdr:rowOff>
    </xdr:from>
    <xdr:to>
      <xdr:col>5</xdr:col>
      <xdr:colOff>110219</xdr:colOff>
      <xdr:row>28</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31</xdr:row>
      <xdr:rowOff>152400</xdr:rowOff>
    </xdr:from>
    <xdr:to>
      <xdr:col>7</xdr:col>
      <xdr:colOff>9525</xdr:colOff>
      <xdr:row>31</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775607</xdr:colOff>
      <xdr:row>82</xdr:row>
      <xdr:rowOff>171450</xdr:rowOff>
    </xdr:from>
    <xdr:to>
      <xdr:col>1</xdr:col>
      <xdr:colOff>1318532</xdr:colOff>
      <xdr:row>82</xdr:row>
      <xdr:rowOff>171450</xdr:rowOff>
    </xdr:to>
    <xdr:cxnSp macro="">
      <xdr:nvCxnSpPr>
        <xdr:cNvPr id="4" name="Straight Connector 3">
          <a:extLst>
            <a:ext uri="{FF2B5EF4-FFF2-40B4-BE49-F238E27FC236}">
              <a16:creationId xmlns:a16="http://schemas.microsoft.com/office/drawing/2014/main" id="{00000000-0008-0000-0900-000004000000}"/>
            </a:ext>
          </a:extLst>
        </xdr:cNvPr>
        <xdr:cNvCxnSpPr/>
      </xdr:nvCxnSpPr>
      <xdr:spPr>
        <a:xfrm>
          <a:off x="775607" y="17668875"/>
          <a:ext cx="15906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5" name="Straight Connector 4">
          <a:extLst>
            <a:ext uri="{FF2B5EF4-FFF2-40B4-BE49-F238E27FC236}">
              <a16:creationId xmlns:a16="http://schemas.microsoft.com/office/drawing/2014/main" id="{00000000-0008-0000-0900-000005000000}"/>
            </a:ext>
          </a:extLst>
        </xdr:cNvPr>
        <xdr:cNvCxnSpPr/>
      </xdr:nvCxnSpPr>
      <xdr:spPr>
        <a:xfrm>
          <a:off x="3134245" y="17678400"/>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32</xdr:row>
      <xdr:rowOff>171450</xdr:rowOff>
    </xdr:from>
    <xdr:to>
      <xdr:col>1</xdr:col>
      <xdr:colOff>1495425</xdr:colOff>
      <xdr:row>32</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32</xdr:row>
      <xdr:rowOff>180975</xdr:rowOff>
    </xdr:from>
    <xdr:to>
      <xdr:col>2</xdr:col>
      <xdr:colOff>554556</xdr:colOff>
      <xdr:row>32</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32</xdr:row>
      <xdr:rowOff>171450</xdr:rowOff>
    </xdr:from>
    <xdr:to>
      <xdr:col>1</xdr:col>
      <xdr:colOff>1495425</xdr:colOff>
      <xdr:row>32</xdr:row>
      <xdr:rowOff>171450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a:off x="590550" y="83439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32</xdr:row>
      <xdr:rowOff>180975</xdr:rowOff>
    </xdr:from>
    <xdr:to>
      <xdr:col>2</xdr:col>
      <xdr:colOff>554556</xdr:colOff>
      <xdr:row>32</xdr:row>
      <xdr:rowOff>182563</xdr:rowOff>
    </xdr:to>
    <xdr:cxnSp macro="">
      <xdr:nvCxnSpPr>
        <xdr:cNvPr id="5" name="Straight Connector 4">
          <a:extLst>
            <a:ext uri="{FF2B5EF4-FFF2-40B4-BE49-F238E27FC236}">
              <a16:creationId xmlns:a16="http://schemas.microsoft.com/office/drawing/2014/main" id="{00000000-0008-0000-0A00-000005000000}"/>
            </a:ext>
          </a:extLst>
        </xdr:cNvPr>
        <xdr:cNvCxnSpPr/>
      </xdr:nvCxnSpPr>
      <xdr:spPr>
        <a:xfrm>
          <a:off x="3343794" y="8353425"/>
          <a:ext cx="345916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321;&#4304;&#4304;&#4320;&#4329;&#4308;&#4309;&#4316;&#4317;%20&#4313;&#4304;&#4315;&#4318;&#4304;&#4316;&#4312;&#4312;&#4321;%20&#4324;&#4317;&#4320;&#4315;&#4308;&#4305;&#4312;_REP%2002.08.2021-16.10.202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nzaalishvili/AppData/Local/Microsoft/Windows/Temporary%20Internet%20Files/Content.Outlook/NKXX6P1B/Users/lmerabishvili/AppData/Local/Microsoft/Windows/Temporary%20Internet%20Files/Content.Outlook/DELNJLCD/axali%20formebiV3.xlsx?00641D41" TargetMode="External"/><Relationship Id="rId1" Type="http://schemas.openxmlformats.org/officeDocument/2006/relationships/externalLinkPath" Target="file:///\\00641D41\axali%20formebi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ta/SGG125767/Downloads/1&#4332;&#4314;&#4312;&#4323;&#4320;&#4312;%20&#4324;&#4317;&#4320;&#4315;&#4308;&#4305;&#4312;%202016%20REP%20Party%2020.07.2016-09.08.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Downloads/777777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5"/>
      <sheetName val="ფორმა N5.1"/>
      <sheetName val="ფორმა 5.2"/>
      <sheetName val="ფორმა N5.3"/>
      <sheetName val="ფორმა 5.4"/>
      <sheetName val="ფორმა 5.5"/>
      <sheetName val="ფორმა N6"/>
      <sheetName val="ფორმა N7"/>
      <sheetName val="ფორმა N 7.1"/>
      <sheetName val="ფორმა N8"/>
      <sheetName val="ფორმა N8.1"/>
      <sheetName val="ფორმა N8.2"/>
      <sheetName val="ფორმა 8.3"/>
      <sheetName val="ფორმა N 9"/>
      <sheetName val="ფორმა N9.1"/>
      <sheetName val="შემაჯამებელი ფორმა"/>
      <sheetName val="Validation"/>
    </sheetNames>
    <sheetDataSet>
      <sheetData sheetId="0">
        <row r="4">
          <cell r="D4" t="str">
            <v>პ/გ ”საქართველოს რესპუბლიკური პარტია”</v>
          </cell>
        </row>
      </sheetData>
      <sheetData sheetId="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 4"/>
      <sheetName val="ფორმა N4.1"/>
      <sheetName val="ფორმა  N4.2 "/>
      <sheetName val="ფორმა  N4.3"/>
      <sheetName val="ფორმა  N4.4"/>
      <sheetName val="ფორმა  N4.5"/>
      <sheetName val="ფორმა N5"/>
      <sheetName val="ფორმა N5.1"/>
      <sheetName val="ფორმა 5.2"/>
      <sheetName val="ფორმა N5.3"/>
      <sheetName val="ფორმა 5.4"/>
      <sheetName val="ფორმა N5.5"/>
      <sheetName val="ფორმა N7 "/>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
      <sheetName val="ფორმა N9.7.1"/>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54"/>
  <sheetViews>
    <sheetView showGridLines="0" view="pageBreakPreview" zoomScale="60" zoomScaleNormal="100" workbookViewId="0">
      <selection activeCell="M2" sqref="M2"/>
    </sheetView>
  </sheetViews>
  <sheetFormatPr defaultColWidth="9.1796875" defaultRowHeight="14.5" x14ac:dyDescent="0.25"/>
  <cols>
    <col min="1" max="1" width="6.26953125" style="332" bestFit="1" customWidth="1"/>
    <col min="2" max="2" width="13.1796875" style="332" customWidth="1"/>
    <col min="3" max="3" width="18.81640625" style="332" customWidth="1"/>
    <col min="4" max="4" width="19.7265625" style="332" customWidth="1"/>
    <col min="5" max="5" width="21.81640625" style="332" customWidth="1"/>
    <col min="6" max="8" width="19.1796875" style="387" customWidth="1"/>
    <col min="9" max="9" width="16.453125" style="332" bestFit="1" customWidth="1"/>
    <col min="10" max="10" width="17.453125" style="332" customWidth="1"/>
    <col min="11" max="11" width="16.453125" style="381" customWidth="1"/>
    <col min="12" max="12" width="13.1796875" style="332" bestFit="1" customWidth="1"/>
    <col min="13" max="13" width="15.26953125" style="332" customWidth="1"/>
    <col min="14" max="16384" width="9.1796875" style="332"/>
  </cols>
  <sheetData>
    <row r="1" spans="1:13" s="307" customFormat="1" ht="13.5" x14ac:dyDescent="0.25">
      <c r="A1" s="173" t="s">
        <v>498</v>
      </c>
      <c r="C1" s="308"/>
      <c r="D1" s="308"/>
      <c r="E1" s="309"/>
      <c r="F1" s="168"/>
      <c r="G1" s="309"/>
      <c r="H1" s="172"/>
      <c r="I1" s="308"/>
      <c r="J1" s="309"/>
      <c r="K1" s="309"/>
      <c r="L1" s="309"/>
      <c r="M1" s="311" t="s">
        <v>94</v>
      </c>
    </row>
    <row r="2" spans="1:13" s="307" customFormat="1" ht="13.5" x14ac:dyDescent="0.25">
      <c r="A2" s="171" t="s">
        <v>123</v>
      </c>
      <c r="B2" s="308"/>
      <c r="C2" s="308"/>
      <c r="D2" s="308"/>
      <c r="E2" s="309"/>
      <c r="F2" s="168"/>
      <c r="G2" s="309"/>
      <c r="H2" s="170"/>
      <c r="I2" s="308"/>
      <c r="J2" s="309"/>
      <c r="K2" s="309"/>
      <c r="L2" s="309"/>
      <c r="M2" s="312" t="s">
        <v>579</v>
      </c>
    </row>
    <row r="3" spans="1:13" s="307" customFormat="1" ht="13.5" x14ac:dyDescent="0.25">
      <c r="A3" s="313"/>
      <c r="B3" s="308"/>
      <c r="C3" s="314"/>
      <c r="D3" s="315"/>
      <c r="E3" s="309"/>
      <c r="F3" s="316"/>
      <c r="G3" s="309"/>
      <c r="H3" s="309"/>
      <c r="I3" s="168"/>
      <c r="J3" s="308"/>
      <c r="K3" s="309"/>
      <c r="L3" s="308"/>
      <c r="M3" s="318"/>
    </row>
    <row r="4" spans="1:13" s="307" customFormat="1" ht="13.5" x14ac:dyDescent="0.25">
      <c r="A4" s="181" t="s">
        <v>247</v>
      </c>
      <c r="B4" s="168"/>
      <c r="C4" s="168"/>
      <c r="D4" s="182" t="s">
        <v>503</v>
      </c>
      <c r="E4" s="319"/>
      <c r="F4" s="320"/>
      <c r="G4" s="321"/>
      <c r="H4" s="322"/>
      <c r="I4" s="319"/>
      <c r="J4" s="323"/>
      <c r="K4" s="317"/>
      <c r="L4" s="321"/>
      <c r="M4" s="324"/>
    </row>
    <row r="5" spans="1:13" s="307" customFormat="1" ht="14" thickBot="1" x14ac:dyDescent="0.3">
      <c r="A5" s="169"/>
      <c r="B5" s="309"/>
      <c r="C5" s="325"/>
      <c r="D5" s="326"/>
      <c r="E5" s="309"/>
      <c r="F5" s="327"/>
      <c r="G5" s="327"/>
      <c r="H5" s="327"/>
      <c r="I5" s="309"/>
      <c r="J5" s="308"/>
      <c r="K5" s="317"/>
      <c r="L5" s="308"/>
      <c r="M5" s="318"/>
    </row>
    <row r="6" spans="1:13" ht="33" customHeight="1" thickBot="1" x14ac:dyDescent="0.3">
      <c r="A6" s="328"/>
      <c r="B6" s="329"/>
      <c r="C6" s="330"/>
      <c r="D6" s="330"/>
      <c r="E6" s="536" t="s">
        <v>466</v>
      </c>
      <c r="F6" s="537"/>
      <c r="G6" s="537"/>
      <c r="H6" s="538"/>
      <c r="I6" s="539" t="s">
        <v>479</v>
      </c>
      <c r="J6" s="539"/>
      <c r="K6" s="539"/>
      <c r="L6" s="540"/>
      <c r="M6" s="331"/>
    </row>
    <row r="7" spans="1:13" s="341" customFormat="1" ht="48.5" thickBot="1" x14ac:dyDescent="0.3">
      <c r="A7" s="333" t="s">
        <v>64</v>
      </c>
      <c r="B7" s="334" t="s">
        <v>124</v>
      </c>
      <c r="C7" s="334" t="s">
        <v>497</v>
      </c>
      <c r="D7" s="335" t="s">
        <v>253</v>
      </c>
      <c r="E7" s="336" t="s">
        <v>499</v>
      </c>
      <c r="F7" s="336" t="s">
        <v>438</v>
      </c>
      <c r="G7" s="336" t="s">
        <v>426</v>
      </c>
      <c r="H7" s="336" t="s">
        <v>425</v>
      </c>
      <c r="I7" s="336" t="s">
        <v>377</v>
      </c>
      <c r="J7" s="337" t="s">
        <v>250</v>
      </c>
      <c r="K7" s="338" t="s">
        <v>496</v>
      </c>
      <c r="L7" s="339" t="s">
        <v>209</v>
      </c>
      <c r="M7" s="340" t="s">
        <v>210</v>
      </c>
    </row>
    <row r="8" spans="1:13" s="346" customFormat="1" ht="15" thickBot="1" x14ac:dyDescent="0.3">
      <c r="A8" s="342">
        <v>1</v>
      </c>
      <c r="B8" s="343">
        <v>2</v>
      </c>
      <c r="C8" s="344">
        <v>3</v>
      </c>
      <c r="D8" s="344">
        <v>4</v>
      </c>
      <c r="E8" s="342">
        <v>5</v>
      </c>
      <c r="F8" s="343">
        <v>6</v>
      </c>
      <c r="G8" s="344">
        <v>7</v>
      </c>
      <c r="H8" s="343">
        <v>8</v>
      </c>
      <c r="I8" s="342">
        <v>9</v>
      </c>
      <c r="J8" s="343">
        <v>10</v>
      </c>
      <c r="K8" s="343">
        <v>11</v>
      </c>
      <c r="L8" s="345">
        <v>12</v>
      </c>
      <c r="M8" s="340">
        <v>13</v>
      </c>
    </row>
    <row r="9" spans="1:13" x14ac:dyDescent="0.25">
      <c r="A9" s="347">
        <v>1</v>
      </c>
      <c r="B9" s="348"/>
      <c r="C9" s="349"/>
      <c r="D9" s="350"/>
      <c r="E9" s="351"/>
      <c r="F9" s="352"/>
      <c r="G9" s="353"/>
      <c r="H9" s="353"/>
      <c r="I9" s="354"/>
      <c r="J9" s="355"/>
      <c r="K9" s="356"/>
      <c r="L9" s="357"/>
      <c r="M9" s="358"/>
    </row>
    <row r="10" spans="1:13" x14ac:dyDescent="0.25">
      <c r="A10" s="359">
        <v>2</v>
      </c>
      <c r="B10" s="348"/>
      <c r="C10" s="349"/>
      <c r="D10" s="360"/>
      <c r="E10" s="361"/>
      <c r="F10" s="352"/>
      <c r="G10" s="352"/>
      <c r="H10" s="352"/>
      <c r="I10" s="362"/>
      <c r="J10" s="363"/>
      <c r="K10" s="364"/>
      <c r="L10" s="365"/>
      <c r="M10" s="366"/>
    </row>
    <row r="11" spans="1:13" x14ac:dyDescent="0.25">
      <c r="A11" s="359">
        <v>3</v>
      </c>
      <c r="B11" s="348"/>
      <c r="C11" s="349"/>
      <c r="D11" s="360"/>
      <c r="E11" s="361"/>
      <c r="F11" s="398"/>
      <c r="G11" s="352"/>
      <c r="H11" s="352"/>
      <c r="I11" s="362"/>
      <c r="J11" s="363"/>
      <c r="K11" s="364"/>
      <c r="L11" s="365"/>
      <c r="M11" s="366"/>
    </row>
    <row r="12" spans="1:13" x14ac:dyDescent="0.25">
      <c r="A12" s="359">
        <v>4</v>
      </c>
      <c r="B12" s="348"/>
      <c r="C12" s="349"/>
      <c r="D12" s="360"/>
      <c r="E12" s="361"/>
      <c r="F12" s="352"/>
      <c r="G12" s="352"/>
      <c r="H12" s="352"/>
      <c r="I12" s="362"/>
      <c r="J12" s="363"/>
      <c r="K12" s="364"/>
      <c r="L12" s="365"/>
      <c r="M12" s="366"/>
    </row>
    <row r="13" spans="1:13" x14ac:dyDescent="0.25">
      <c r="A13" s="359">
        <v>5</v>
      </c>
      <c r="B13" s="348"/>
      <c r="C13" s="349"/>
      <c r="D13" s="360"/>
      <c r="E13" s="361"/>
      <c r="F13" s="352"/>
      <c r="G13" s="352"/>
      <c r="H13" s="352"/>
      <c r="I13" s="362"/>
      <c r="J13" s="363"/>
      <c r="K13" s="364"/>
      <c r="L13" s="365"/>
      <c r="M13" s="366"/>
    </row>
    <row r="14" spans="1:13" x14ac:dyDescent="0.25">
      <c r="A14" s="359">
        <v>6</v>
      </c>
      <c r="B14" s="348"/>
      <c r="C14" s="349"/>
      <c r="D14" s="360"/>
      <c r="E14" s="361"/>
      <c r="F14" s="352"/>
      <c r="G14" s="352"/>
      <c r="H14" s="352"/>
      <c r="I14" s="362"/>
      <c r="J14" s="363"/>
      <c r="K14" s="364"/>
      <c r="L14" s="365"/>
      <c r="M14" s="366"/>
    </row>
    <row r="15" spans="1:13" x14ac:dyDescent="0.25">
      <c r="A15" s="359">
        <v>7</v>
      </c>
      <c r="B15" s="348"/>
      <c r="C15" s="349"/>
      <c r="D15" s="360"/>
      <c r="E15" s="361"/>
      <c r="F15" s="352"/>
      <c r="G15" s="352"/>
      <c r="H15" s="352"/>
      <c r="I15" s="362"/>
      <c r="J15" s="363"/>
      <c r="K15" s="364"/>
      <c r="L15" s="365"/>
      <c r="M15" s="366"/>
    </row>
    <row r="16" spans="1:13" x14ac:dyDescent="0.25">
      <c r="A16" s="359">
        <v>8</v>
      </c>
      <c r="B16" s="348"/>
      <c r="C16" s="349"/>
      <c r="D16" s="360"/>
      <c r="E16" s="361"/>
      <c r="F16" s="352"/>
      <c r="G16" s="352"/>
      <c r="H16" s="352"/>
      <c r="I16" s="362"/>
      <c r="J16" s="363"/>
      <c r="K16" s="364"/>
      <c r="L16" s="365"/>
      <c r="M16" s="366"/>
    </row>
    <row r="17" spans="1:13" x14ac:dyDescent="0.25">
      <c r="A17" s="359">
        <v>9</v>
      </c>
      <c r="B17" s="348"/>
      <c r="C17" s="349"/>
      <c r="D17" s="360"/>
      <c r="E17" s="361"/>
      <c r="F17" s="352"/>
      <c r="G17" s="352"/>
      <c r="H17" s="352"/>
      <c r="I17" s="362"/>
      <c r="J17" s="363"/>
      <c r="K17" s="364"/>
      <c r="L17" s="365"/>
      <c r="M17" s="366"/>
    </row>
    <row r="18" spans="1:13" x14ac:dyDescent="0.25">
      <c r="A18" s="359">
        <v>10</v>
      </c>
      <c r="B18" s="348"/>
      <c r="C18" s="349"/>
      <c r="D18" s="360"/>
      <c r="E18" s="361"/>
      <c r="F18" s="352"/>
      <c r="G18" s="352"/>
      <c r="H18" s="352"/>
      <c r="I18" s="362"/>
      <c r="J18" s="363"/>
      <c r="K18" s="364"/>
      <c r="L18" s="365"/>
      <c r="M18" s="366"/>
    </row>
    <row r="19" spans="1:13" x14ac:dyDescent="0.25">
      <c r="A19" s="359">
        <v>11</v>
      </c>
      <c r="B19" s="348"/>
      <c r="C19" s="349"/>
      <c r="D19" s="360"/>
      <c r="E19" s="361"/>
      <c r="F19" s="352"/>
      <c r="G19" s="352"/>
      <c r="H19" s="352"/>
      <c r="I19" s="362"/>
      <c r="J19" s="363"/>
      <c r="K19" s="364"/>
      <c r="L19" s="365"/>
      <c r="M19" s="366"/>
    </row>
    <row r="20" spans="1:13" x14ac:dyDescent="0.25">
      <c r="A20" s="359">
        <v>12</v>
      </c>
      <c r="B20" s="348"/>
      <c r="C20" s="349"/>
      <c r="D20" s="360"/>
      <c r="E20" s="361"/>
      <c r="F20" s="352"/>
      <c r="G20" s="352"/>
      <c r="H20" s="352"/>
      <c r="I20" s="362"/>
      <c r="J20" s="363"/>
      <c r="K20" s="364"/>
      <c r="L20" s="365"/>
      <c r="M20" s="366"/>
    </row>
    <row r="21" spans="1:13" x14ac:dyDescent="0.25">
      <c r="A21" s="359">
        <v>13</v>
      </c>
      <c r="B21" s="348"/>
      <c r="C21" s="349"/>
      <c r="D21" s="360"/>
      <c r="E21" s="361"/>
      <c r="F21" s="352"/>
      <c r="G21" s="352"/>
      <c r="H21" s="352"/>
      <c r="I21" s="362"/>
      <c r="J21" s="363"/>
      <c r="K21" s="364"/>
      <c r="L21" s="365"/>
      <c r="M21" s="366"/>
    </row>
    <row r="22" spans="1:13" x14ac:dyDescent="0.25">
      <c r="A22" s="359">
        <v>14</v>
      </c>
      <c r="B22" s="348"/>
      <c r="C22" s="349"/>
      <c r="D22" s="360"/>
      <c r="E22" s="361"/>
      <c r="F22" s="352"/>
      <c r="G22" s="352"/>
      <c r="H22" s="352"/>
      <c r="I22" s="362"/>
      <c r="J22" s="363"/>
      <c r="K22" s="364"/>
      <c r="L22" s="365"/>
      <c r="M22" s="366"/>
    </row>
    <row r="23" spans="1:13" x14ac:dyDescent="0.25">
      <c r="A23" s="359">
        <v>15</v>
      </c>
      <c r="B23" s="348"/>
      <c r="C23" s="349"/>
      <c r="D23" s="360"/>
      <c r="E23" s="361"/>
      <c r="F23" s="352"/>
      <c r="G23" s="352"/>
      <c r="H23" s="352"/>
      <c r="I23" s="362"/>
      <c r="J23" s="363"/>
      <c r="K23" s="364"/>
      <c r="L23" s="365"/>
      <c r="M23" s="366"/>
    </row>
    <row r="24" spans="1:13" x14ac:dyDescent="0.25">
      <c r="A24" s="359">
        <v>16</v>
      </c>
      <c r="B24" s="348"/>
      <c r="C24" s="349"/>
      <c r="D24" s="360"/>
      <c r="E24" s="361"/>
      <c r="F24" s="352"/>
      <c r="G24" s="352"/>
      <c r="H24" s="352"/>
      <c r="I24" s="362"/>
      <c r="J24" s="363"/>
      <c r="K24" s="364"/>
      <c r="L24" s="365"/>
      <c r="M24" s="366"/>
    </row>
    <row r="25" spans="1:13" x14ac:dyDescent="0.25">
      <c r="A25" s="359">
        <v>17</v>
      </c>
      <c r="B25" s="348"/>
      <c r="C25" s="349"/>
      <c r="D25" s="360"/>
      <c r="E25" s="361"/>
      <c r="F25" s="352"/>
      <c r="G25" s="352"/>
      <c r="H25" s="352"/>
      <c r="I25" s="362"/>
      <c r="J25" s="363"/>
      <c r="K25" s="364"/>
      <c r="L25" s="365"/>
      <c r="M25" s="366"/>
    </row>
    <row r="26" spans="1:13" x14ac:dyDescent="0.25">
      <c r="A26" s="359">
        <v>18</v>
      </c>
      <c r="B26" s="348"/>
      <c r="C26" s="349"/>
      <c r="D26" s="360"/>
      <c r="E26" s="361"/>
      <c r="F26" s="352"/>
      <c r="G26" s="352"/>
      <c r="H26" s="352"/>
      <c r="I26" s="362"/>
      <c r="J26" s="363"/>
      <c r="K26" s="364"/>
      <c r="L26" s="365"/>
      <c r="M26" s="366"/>
    </row>
    <row r="27" spans="1:13" x14ac:dyDescent="0.25">
      <c r="A27" s="359">
        <v>19</v>
      </c>
      <c r="B27" s="348"/>
      <c r="C27" s="349"/>
      <c r="D27" s="360"/>
      <c r="E27" s="361"/>
      <c r="F27" s="352"/>
      <c r="G27" s="352"/>
      <c r="H27" s="352"/>
      <c r="I27" s="362"/>
      <c r="J27" s="363"/>
      <c r="K27" s="364"/>
      <c r="L27" s="365"/>
      <c r="M27" s="366"/>
    </row>
    <row r="28" spans="1:13" x14ac:dyDescent="0.25">
      <c r="A28" s="367" t="s">
        <v>249</v>
      </c>
      <c r="B28" s="368"/>
      <c r="C28" s="369"/>
      <c r="D28" s="370"/>
      <c r="E28" s="371"/>
      <c r="F28" s="372"/>
      <c r="G28" s="372"/>
      <c r="H28" s="372"/>
      <c r="I28" s="373"/>
      <c r="J28" s="374"/>
      <c r="K28" s="375"/>
      <c r="L28" s="376"/>
      <c r="M28" s="377"/>
    </row>
    <row r="29" spans="1:13" x14ac:dyDescent="0.25">
      <c r="A29" s="541"/>
      <c r="B29" s="541"/>
      <c r="C29" s="541"/>
      <c r="D29" s="541"/>
      <c r="E29" s="541"/>
      <c r="F29" s="541"/>
      <c r="G29" s="541"/>
      <c r="H29" s="541"/>
      <c r="I29" s="541"/>
      <c r="J29" s="541"/>
      <c r="K29" s="541"/>
      <c r="L29" s="541"/>
      <c r="M29" s="541"/>
    </row>
    <row r="30" spans="1:13" ht="16.5" customHeight="1" x14ac:dyDescent="0.35">
      <c r="A30" s="378" t="s">
        <v>407</v>
      </c>
      <c r="B30" s="546" t="s">
        <v>467</v>
      </c>
      <c r="C30" s="546"/>
      <c r="D30" s="546"/>
      <c r="E30" s="546"/>
      <c r="F30" s="546"/>
      <c r="G30" s="546"/>
      <c r="H30" s="546"/>
      <c r="I30" s="546"/>
      <c r="J30" s="546"/>
      <c r="K30" s="546"/>
      <c r="L30" s="546"/>
      <c r="M30" s="546"/>
    </row>
    <row r="31" spans="1:13" ht="39" customHeight="1" x14ac:dyDescent="0.25">
      <c r="A31" s="379" t="s">
        <v>427</v>
      </c>
      <c r="B31" s="545" t="s">
        <v>468</v>
      </c>
      <c r="C31" s="545"/>
      <c r="D31" s="545"/>
      <c r="E31" s="545"/>
      <c r="F31" s="545"/>
      <c r="G31" s="545"/>
      <c r="H31" s="545"/>
      <c r="I31" s="545"/>
      <c r="J31" s="545"/>
      <c r="K31" s="545"/>
      <c r="L31" s="545"/>
      <c r="M31" s="545"/>
    </row>
    <row r="32" spans="1:13" ht="44.25" customHeight="1" x14ac:dyDescent="0.25">
      <c r="A32" s="379" t="s">
        <v>428</v>
      </c>
      <c r="B32" s="545" t="s">
        <v>500</v>
      </c>
      <c r="C32" s="545"/>
      <c r="D32" s="545"/>
      <c r="E32" s="545"/>
      <c r="F32" s="545"/>
      <c r="G32" s="545"/>
      <c r="H32" s="545"/>
      <c r="I32" s="545"/>
      <c r="J32" s="545"/>
      <c r="K32" s="545"/>
      <c r="L32" s="545"/>
      <c r="M32" s="545"/>
    </row>
    <row r="33" spans="1:13" ht="28.9" customHeight="1" x14ac:dyDescent="0.35">
      <c r="A33" s="378" t="s">
        <v>429</v>
      </c>
      <c r="B33" s="545" t="s">
        <v>480</v>
      </c>
      <c r="C33" s="545"/>
      <c r="D33" s="545"/>
      <c r="E33" s="545"/>
      <c r="F33" s="545"/>
      <c r="G33" s="545"/>
      <c r="H33" s="545"/>
      <c r="I33" s="545"/>
      <c r="J33" s="545"/>
      <c r="K33" s="545"/>
      <c r="L33" s="545"/>
      <c r="M33" s="545"/>
    </row>
    <row r="34" spans="1:13" s="381" customFormat="1" ht="17.25" customHeight="1" x14ac:dyDescent="0.35">
      <c r="A34" s="380" t="s">
        <v>475</v>
      </c>
      <c r="B34" s="547" t="s">
        <v>501</v>
      </c>
      <c r="C34" s="547"/>
      <c r="D34" s="547"/>
      <c r="E34" s="547"/>
      <c r="F34" s="547"/>
      <c r="G34" s="547"/>
      <c r="H34" s="547"/>
      <c r="I34" s="547"/>
      <c r="J34" s="547"/>
      <c r="K34" s="547"/>
      <c r="L34" s="547"/>
      <c r="M34" s="547"/>
    </row>
    <row r="35" spans="1:13" ht="17.25" customHeight="1" x14ac:dyDescent="0.35">
      <c r="A35" s="378"/>
      <c r="B35" s="545"/>
      <c r="C35" s="545"/>
      <c r="D35" s="545"/>
      <c r="E35" s="545"/>
      <c r="F35" s="545"/>
      <c r="G35" s="545"/>
      <c r="H35" s="545"/>
      <c r="I35" s="545"/>
      <c r="J35" s="545"/>
      <c r="K35" s="545"/>
      <c r="L35" s="545"/>
      <c r="M35" s="545"/>
    </row>
    <row r="36" spans="1:13" s="229" customFormat="1" ht="27" customHeight="1" x14ac:dyDescent="0.25">
      <c r="A36" s="542" t="s">
        <v>93</v>
      </c>
      <c r="B36" s="542"/>
      <c r="C36" s="382"/>
      <c r="D36" s="321"/>
      <c r="E36" s="382"/>
      <c r="F36" s="382"/>
      <c r="G36" s="321"/>
      <c r="H36" s="382"/>
      <c r="I36" s="382"/>
      <c r="J36" s="321"/>
      <c r="K36" s="310"/>
      <c r="L36" s="382"/>
      <c r="M36" s="321"/>
    </row>
    <row r="37" spans="1:13" s="229" customFormat="1" ht="15" customHeight="1" x14ac:dyDescent="0.25">
      <c r="A37" s="382"/>
      <c r="B37" s="321"/>
      <c r="C37" s="383"/>
      <c r="D37" s="384"/>
      <c r="E37" s="383"/>
      <c r="F37" s="382"/>
      <c r="G37" s="321"/>
      <c r="H37" s="385"/>
      <c r="I37" s="382"/>
      <c r="J37" s="321"/>
      <c r="K37" s="310"/>
      <c r="L37" s="382"/>
      <c r="M37" s="321"/>
    </row>
    <row r="38" spans="1:13" s="307" customFormat="1" ht="22.9" customHeight="1" x14ac:dyDescent="0.25">
      <c r="A38" s="382"/>
      <c r="B38" s="321"/>
      <c r="C38" s="535" t="s">
        <v>241</v>
      </c>
      <c r="D38" s="535"/>
      <c r="E38" s="535"/>
      <c r="F38" s="382"/>
      <c r="G38" s="321"/>
      <c r="H38" s="543" t="s">
        <v>376</v>
      </c>
      <c r="I38" s="386"/>
      <c r="J38" s="321"/>
      <c r="K38" s="310"/>
      <c r="L38" s="382"/>
      <c r="M38" s="321"/>
    </row>
    <row r="39" spans="1:13" s="307" customFormat="1" ht="40.5" customHeight="1" x14ac:dyDescent="0.25">
      <c r="A39" s="382"/>
      <c r="B39" s="321"/>
      <c r="C39" s="382"/>
      <c r="D39" s="321"/>
      <c r="E39" s="382"/>
      <c r="F39" s="382"/>
      <c r="G39" s="321"/>
      <c r="H39" s="544"/>
      <c r="I39" s="386"/>
      <c r="J39" s="321"/>
      <c r="K39" s="310"/>
      <c r="L39" s="382"/>
      <c r="M39" s="321"/>
    </row>
    <row r="40" spans="1:13" s="307" customFormat="1" ht="21" customHeight="1" x14ac:dyDescent="0.25">
      <c r="A40" s="382"/>
      <c r="B40" s="321"/>
      <c r="C40" s="535" t="s">
        <v>122</v>
      </c>
      <c r="D40" s="535"/>
      <c r="E40" s="535"/>
      <c r="F40" s="382"/>
      <c r="G40" s="321"/>
      <c r="H40" s="382"/>
      <c r="I40" s="382"/>
      <c r="J40" s="321"/>
      <c r="K40" s="310"/>
      <c r="L40" s="382"/>
      <c r="M40" s="321"/>
    </row>
    <row r="41" spans="1:13" s="307" customFormat="1" ht="15" customHeight="1" x14ac:dyDescent="0.25">
      <c r="A41" s="166"/>
      <c r="B41" s="166"/>
      <c r="C41" s="166"/>
      <c r="D41" s="166"/>
      <c r="E41" s="332"/>
      <c r="F41" s="166"/>
      <c r="G41" s="166"/>
      <c r="H41" s="166"/>
      <c r="I41" s="166"/>
      <c r="J41" s="166"/>
      <c r="K41" s="228"/>
      <c r="L41" s="166"/>
      <c r="M41" s="166"/>
    </row>
    <row r="42" spans="1:13" s="307" customFormat="1" x14ac:dyDescent="0.25">
      <c r="A42" s="166"/>
      <c r="B42" s="166"/>
      <c r="C42" s="166"/>
      <c r="D42" s="166"/>
      <c r="E42" s="332"/>
      <c r="F42" s="166"/>
      <c r="G42" s="166"/>
      <c r="H42" s="166"/>
      <c r="I42" s="166"/>
      <c r="J42" s="166"/>
      <c r="K42" s="228"/>
      <c r="L42" s="166"/>
      <c r="M42" s="166"/>
    </row>
    <row r="43" spans="1:13" s="307" customFormat="1" x14ac:dyDescent="0.25">
      <c r="A43" s="166"/>
      <c r="B43" s="166"/>
      <c r="C43" s="166"/>
      <c r="D43" s="166"/>
      <c r="E43" s="332"/>
      <c r="F43" s="166"/>
      <c r="G43" s="166"/>
      <c r="H43" s="166"/>
      <c r="I43" s="166"/>
      <c r="J43" s="166"/>
      <c r="K43" s="228"/>
      <c r="L43" s="166"/>
      <c r="M43" s="166"/>
    </row>
    <row r="44" spans="1:13" x14ac:dyDescent="0.25">
      <c r="A44" s="166"/>
      <c r="B44" s="166"/>
      <c r="C44" s="166"/>
      <c r="D44" s="166"/>
      <c r="F44" s="166"/>
      <c r="G44" s="166"/>
      <c r="H44" s="166"/>
      <c r="I44" s="166"/>
      <c r="J44" s="166"/>
      <c r="K44" s="228"/>
      <c r="L44" s="166"/>
      <c r="M44" s="166"/>
    </row>
    <row r="45" spans="1:13" s="167" customFormat="1" ht="13.5" x14ac:dyDescent="0.25">
      <c r="A45" s="166"/>
      <c r="B45" s="166"/>
      <c r="C45" s="166"/>
      <c r="D45" s="166"/>
      <c r="E45" s="166"/>
      <c r="F45" s="166"/>
      <c r="G45" s="166"/>
      <c r="H45" s="166"/>
      <c r="I45" s="166"/>
      <c r="J45" s="166"/>
      <c r="K45" s="228"/>
      <c r="L45" s="166"/>
      <c r="M45" s="166"/>
    </row>
    <row r="46" spans="1:13" s="167" customFormat="1" x14ac:dyDescent="0.25">
      <c r="A46" s="332"/>
      <c r="B46" s="332"/>
      <c r="C46" s="332"/>
      <c r="D46" s="332"/>
      <c r="E46" s="332"/>
      <c r="F46" s="387"/>
      <c r="G46" s="387"/>
      <c r="H46" s="387"/>
      <c r="I46" s="332"/>
      <c r="J46" s="332"/>
      <c r="K46" s="381"/>
      <c r="L46" s="332"/>
      <c r="M46" s="332"/>
    </row>
    <row r="47" spans="1:13" s="167" customFormat="1" ht="15" customHeight="1" x14ac:dyDescent="0.25">
      <c r="A47" s="332"/>
      <c r="B47" s="332"/>
      <c r="C47" s="332"/>
      <c r="D47" s="332"/>
      <c r="E47" s="332"/>
      <c r="F47" s="387"/>
      <c r="G47" s="387"/>
      <c r="H47" s="387"/>
      <c r="I47" s="332"/>
      <c r="J47" s="332"/>
      <c r="K47" s="381"/>
      <c r="L47" s="332"/>
      <c r="M47" s="332"/>
    </row>
    <row r="48" spans="1:13" s="167" customFormat="1" x14ac:dyDescent="0.25">
      <c r="A48" s="332"/>
      <c r="B48" s="332"/>
      <c r="C48" s="332"/>
      <c r="D48" s="332"/>
      <c r="E48" s="332"/>
      <c r="F48" s="387"/>
      <c r="G48" s="387"/>
      <c r="H48" s="387"/>
      <c r="I48" s="332"/>
      <c r="J48" s="332"/>
      <c r="K48" s="381"/>
      <c r="L48" s="332"/>
      <c r="M48" s="332"/>
    </row>
    <row r="49" spans="1:13" s="166" customFormat="1" x14ac:dyDescent="0.25">
      <c r="A49" s="332"/>
      <c r="B49" s="332"/>
      <c r="C49" s="332"/>
      <c r="D49" s="332"/>
      <c r="E49" s="332"/>
      <c r="F49" s="387"/>
      <c r="G49" s="387"/>
      <c r="H49" s="387"/>
      <c r="I49" s="332"/>
      <c r="J49" s="332"/>
      <c r="K49" s="381"/>
      <c r="L49" s="332"/>
      <c r="M49" s="332"/>
    </row>
    <row r="50" spans="1:13" s="166" customFormat="1" x14ac:dyDescent="0.25">
      <c r="A50" s="332"/>
      <c r="B50" s="332"/>
      <c r="C50" s="332"/>
      <c r="D50" s="332"/>
      <c r="E50" s="332"/>
      <c r="F50" s="387"/>
      <c r="G50" s="387"/>
      <c r="H50" s="387"/>
      <c r="I50" s="332"/>
      <c r="J50" s="332"/>
      <c r="K50" s="381"/>
      <c r="L50" s="332"/>
      <c r="M50" s="332"/>
    </row>
    <row r="51" spans="1:13" s="166" customFormat="1" x14ac:dyDescent="0.25">
      <c r="A51" s="332"/>
      <c r="B51" s="332"/>
      <c r="C51" s="332"/>
      <c r="D51" s="332"/>
      <c r="E51" s="332"/>
      <c r="F51" s="387"/>
      <c r="G51" s="387"/>
      <c r="H51" s="387"/>
      <c r="I51" s="332"/>
      <c r="J51" s="332"/>
      <c r="K51" s="381"/>
      <c r="L51" s="332"/>
      <c r="M51" s="332"/>
    </row>
    <row r="52" spans="1:13" s="166" customFormat="1" x14ac:dyDescent="0.25">
      <c r="A52" s="332"/>
      <c r="B52" s="332"/>
      <c r="C52" s="332"/>
      <c r="D52" s="332"/>
      <c r="E52" s="332"/>
      <c r="F52" s="387"/>
      <c r="G52" s="387"/>
      <c r="H52" s="387"/>
      <c r="I52" s="332"/>
      <c r="J52" s="332"/>
      <c r="K52" s="381"/>
      <c r="L52" s="332"/>
      <c r="M52" s="332"/>
    </row>
    <row r="53" spans="1:13" s="166" customFormat="1" x14ac:dyDescent="0.25">
      <c r="A53" s="332"/>
      <c r="B53" s="332"/>
      <c r="C53" s="332"/>
      <c r="D53" s="332"/>
      <c r="E53" s="332"/>
      <c r="F53" s="387"/>
      <c r="G53" s="387"/>
      <c r="H53" s="387"/>
      <c r="I53" s="332"/>
      <c r="J53" s="332"/>
      <c r="K53" s="381"/>
      <c r="L53" s="332"/>
      <c r="M53" s="332"/>
    </row>
    <row r="54" spans="1:13" s="166" customFormat="1" x14ac:dyDescent="0.25">
      <c r="A54" s="332"/>
      <c r="B54" s="332"/>
      <c r="C54" s="332"/>
      <c r="D54" s="332"/>
      <c r="E54" s="332"/>
      <c r="F54" s="387"/>
      <c r="G54" s="387"/>
      <c r="H54" s="387"/>
      <c r="I54" s="332"/>
      <c r="J54" s="332"/>
      <c r="K54" s="381"/>
      <c r="L54" s="332"/>
      <c r="M54" s="332"/>
    </row>
  </sheetData>
  <mergeCells count="13">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allowBlank="1" showInputMessage="1" showErrorMessage="1" error="თვე/დღე/წელი" prompt="თვე/დღე/წელი" sqref="B9:B28" xr:uid="{00000000-0002-0000-0000-000000000000}"/>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xr:uid="{00000000-0002-0000-0000-000001000000}">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8" xr:uid="{00000000-0002-0000-0000-000002000000}">
      <formula1>11</formula1>
    </dataValidation>
  </dataValidations>
  <printOptions gridLines="1"/>
  <pageMargins left="0.11810804899387577" right="0.11810804899387577" top="0.354329615048119" bottom="0.354329615048119" header="0.31496062992125984" footer="0.31496062992125984"/>
  <pageSetup scale="6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89"/>
  <sheetViews>
    <sheetView showGridLines="0" view="pageBreakPreview" zoomScale="80" zoomScaleSheetLayoutView="80" workbookViewId="0">
      <selection activeCell="C2" sqref="C2:D2"/>
    </sheetView>
  </sheetViews>
  <sheetFormatPr defaultColWidth="9.1796875" defaultRowHeight="13.5" x14ac:dyDescent="0.35"/>
  <cols>
    <col min="1" max="1" width="15.7265625" style="20" customWidth="1"/>
    <col min="2" max="2" width="74.1796875" style="20" customWidth="1"/>
    <col min="3" max="3" width="14.81640625" style="20" customWidth="1"/>
    <col min="4" max="4" width="13.26953125" style="20" customWidth="1"/>
    <col min="5" max="5" width="20.81640625" style="20" customWidth="1"/>
    <col min="6" max="6" width="12.54296875" style="20" customWidth="1"/>
    <col min="7" max="16384" width="9.1796875" style="20"/>
  </cols>
  <sheetData>
    <row r="1" spans="1:12" x14ac:dyDescent="0.35">
      <c r="A1" s="57" t="s">
        <v>274</v>
      </c>
      <c r="B1" s="89"/>
      <c r="C1" s="550" t="s">
        <v>94</v>
      </c>
      <c r="D1" s="550"/>
      <c r="E1" s="110"/>
    </row>
    <row r="2" spans="1:12" x14ac:dyDescent="0.35">
      <c r="A2" s="58" t="s">
        <v>123</v>
      </c>
      <c r="B2" s="89"/>
      <c r="C2" s="548" t="s">
        <v>579</v>
      </c>
      <c r="D2" s="549"/>
      <c r="E2" s="110"/>
    </row>
    <row r="3" spans="1:12" x14ac:dyDescent="0.35">
      <c r="A3" s="58"/>
      <c r="B3" s="89"/>
      <c r="C3" s="394"/>
      <c r="D3" s="394"/>
      <c r="E3" s="110"/>
    </row>
    <row r="4" spans="1:12" s="2" customFormat="1" x14ac:dyDescent="0.35">
      <c r="A4" s="59" t="s">
        <v>247</v>
      </c>
      <c r="B4" s="59"/>
      <c r="C4" s="58"/>
      <c r="D4" s="58"/>
      <c r="E4" s="85"/>
      <c r="L4" s="20"/>
    </row>
    <row r="5" spans="1:12" s="2" customFormat="1" x14ac:dyDescent="0.35">
      <c r="A5" s="92" t="str">
        <f>'[1]ფორმა N1'!D4</f>
        <v>პ/გ ”საქართველოს რესპუბლიკური პარტია”</v>
      </c>
      <c r="B5" s="87"/>
      <c r="C5" s="45"/>
      <c r="D5" s="45"/>
      <c r="E5" s="85"/>
    </row>
    <row r="6" spans="1:12" s="2" customFormat="1" x14ac:dyDescent="0.35">
      <c r="A6" s="59"/>
      <c r="B6" s="59"/>
      <c r="C6" s="58"/>
      <c r="D6" s="58"/>
      <c r="E6" s="85"/>
    </row>
    <row r="7" spans="1:12" s="6" customFormat="1" x14ac:dyDescent="0.35">
      <c r="A7" s="389"/>
      <c r="B7" s="389"/>
      <c r="C7" s="60"/>
      <c r="D7" s="60"/>
      <c r="E7" s="111"/>
    </row>
    <row r="8" spans="1:12" s="6" customFormat="1" ht="27" x14ac:dyDescent="0.35">
      <c r="A8" s="83" t="s">
        <v>64</v>
      </c>
      <c r="B8" s="61" t="s">
        <v>11</v>
      </c>
      <c r="C8" s="61" t="s">
        <v>10</v>
      </c>
      <c r="D8" s="61" t="s">
        <v>9</v>
      </c>
      <c r="E8" s="111"/>
    </row>
    <row r="9" spans="1:12" s="9" customFormat="1" ht="16" x14ac:dyDescent="0.25">
      <c r="A9" s="13">
        <v>1</v>
      </c>
      <c r="B9" s="13" t="s">
        <v>57</v>
      </c>
      <c r="C9" s="399">
        <f>SUM(C10,C14,C54,C57,C58,C59,C76)</f>
        <v>0</v>
      </c>
      <c r="D9" s="399">
        <f>SUM(D10,D14,D54,D57,D58,D59,D65,D72,D73)</f>
        <v>0</v>
      </c>
      <c r="E9" s="112"/>
      <c r="F9" s="400"/>
    </row>
    <row r="10" spans="1:12" s="9" customFormat="1" ht="16" x14ac:dyDescent="0.25">
      <c r="A10" s="14">
        <v>1.1000000000000001</v>
      </c>
      <c r="B10" s="14" t="s">
        <v>58</v>
      </c>
      <c r="C10" s="401">
        <f>SUM(C11:C13)</f>
        <v>0</v>
      </c>
      <c r="D10" s="401">
        <f>SUM(D11:D13)</f>
        <v>0</v>
      </c>
      <c r="E10" s="112"/>
    </row>
    <row r="11" spans="1:12" s="9" customFormat="1" ht="16.5" customHeight="1" x14ac:dyDescent="0.25">
      <c r="A11" s="16" t="s">
        <v>30</v>
      </c>
      <c r="B11" s="16" t="s">
        <v>59</v>
      </c>
      <c r="C11" s="402">
        <v>0</v>
      </c>
      <c r="D11" s="402">
        <v>0</v>
      </c>
      <c r="E11" s="112"/>
    </row>
    <row r="12" spans="1:12" ht="16.5" customHeight="1" x14ac:dyDescent="0.35">
      <c r="A12" s="16" t="s">
        <v>31</v>
      </c>
      <c r="B12" s="16" t="s">
        <v>0</v>
      </c>
      <c r="C12" s="402">
        <v>0</v>
      </c>
      <c r="D12" s="403">
        <v>0</v>
      </c>
      <c r="E12" s="110"/>
    </row>
    <row r="13" spans="1:12" s="3" customFormat="1" x14ac:dyDescent="0.25">
      <c r="A13" s="299" t="s">
        <v>71</v>
      </c>
      <c r="B13" s="67" t="s">
        <v>477</v>
      </c>
      <c r="C13" s="404"/>
      <c r="D13" s="404"/>
      <c r="E13" s="74"/>
    </row>
    <row r="14" spans="1:12" x14ac:dyDescent="0.35">
      <c r="A14" s="14">
        <v>1.2</v>
      </c>
      <c r="B14" s="14" t="s">
        <v>60</v>
      </c>
      <c r="C14" s="401">
        <f>SUM(C15,C18,C30:C33,C36,C37,C44,C45,C46,C47,C48,C52,C53)</f>
        <v>0</v>
      </c>
      <c r="D14" s="401">
        <f>SUM(D15,D18,D30:D33,D36,D37,D44,D45,D46,D47,D48,D52,D53)</f>
        <v>0</v>
      </c>
      <c r="E14" s="110"/>
    </row>
    <row r="15" spans="1:12" x14ac:dyDescent="0.35">
      <c r="A15" s="16" t="s">
        <v>32</v>
      </c>
      <c r="B15" s="16" t="s">
        <v>1</v>
      </c>
      <c r="C15" s="405">
        <f>SUM(C16:C17)</f>
        <v>0</v>
      </c>
      <c r="D15" s="405">
        <f>SUM(D16:D17)</f>
        <v>0</v>
      </c>
      <c r="E15" s="110"/>
    </row>
    <row r="16" spans="1:12" ht="17.25" customHeight="1" x14ac:dyDescent="0.35">
      <c r="A16" s="17" t="s">
        <v>84</v>
      </c>
      <c r="B16" s="17" t="s">
        <v>61</v>
      </c>
      <c r="C16" s="406"/>
      <c r="D16" s="407"/>
      <c r="E16" s="110"/>
    </row>
    <row r="17" spans="1:5" ht="17.25" customHeight="1" x14ac:dyDescent="0.35">
      <c r="A17" s="17" t="s">
        <v>85</v>
      </c>
      <c r="B17" s="17" t="s">
        <v>62</v>
      </c>
      <c r="C17" s="406"/>
      <c r="D17" s="407"/>
      <c r="E17" s="110"/>
    </row>
    <row r="18" spans="1:5" x14ac:dyDescent="0.35">
      <c r="A18" s="16" t="s">
        <v>33</v>
      </c>
      <c r="B18" s="16" t="s">
        <v>2</v>
      </c>
      <c r="C18" s="405">
        <f>SUM(C19:C24,C29)</f>
        <v>0</v>
      </c>
      <c r="D18" s="405">
        <f>SUM(D19:D24,D29)</f>
        <v>0</v>
      </c>
      <c r="E18" s="110"/>
    </row>
    <row r="19" spans="1:5" ht="27" x14ac:dyDescent="0.35">
      <c r="A19" s="17" t="s">
        <v>12</v>
      </c>
      <c r="B19" s="17" t="s">
        <v>230</v>
      </c>
      <c r="C19" s="408">
        <v>0</v>
      </c>
      <c r="D19" s="408">
        <v>0</v>
      </c>
      <c r="E19" s="110"/>
    </row>
    <row r="20" spans="1:5" x14ac:dyDescent="0.35">
      <c r="A20" s="17" t="s">
        <v>13</v>
      </c>
      <c r="B20" s="17" t="s">
        <v>14</v>
      </c>
      <c r="C20" s="408"/>
      <c r="D20" s="29"/>
      <c r="E20" s="110"/>
    </row>
    <row r="21" spans="1:5" ht="27" x14ac:dyDescent="0.35">
      <c r="A21" s="17" t="s">
        <v>254</v>
      </c>
      <c r="B21" s="17" t="s">
        <v>22</v>
      </c>
      <c r="C21" s="408"/>
      <c r="D21" s="29"/>
      <c r="E21" s="110"/>
    </row>
    <row r="22" spans="1:5" x14ac:dyDescent="0.35">
      <c r="A22" s="17" t="s">
        <v>255</v>
      </c>
      <c r="B22" s="17" t="s">
        <v>15</v>
      </c>
      <c r="C22" s="408">
        <v>0</v>
      </c>
      <c r="D22" s="29">
        <v>0</v>
      </c>
      <c r="E22" s="110"/>
    </row>
    <row r="23" spans="1:5" x14ac:dyDescent="0.35">
      <c r="A23" s="17" t="s">
        <v>256</v>
      </c>
      <c r="B23" s="17" t="s">
        <v>16</v>
      </c>
      <c r="C23" s="408"/>
      <c r="D23" s="29"/>
      <c r="E23" s="110"/>
    </row>
    <row r="24" spans="1:5" x14ac:dyDescent="0.35">
      <c r="A24" s="17" t="s">
        <v>257</v>
      </c>
      <c r="B24" s="17" t="s">
        <v>17</v>
      </c>
      <c r="C24" s="409">
        <f>SUM(C25:C28)</f>
        <v>0</v>
      </c>
      <c r="D24" s="409">
        <f>SUM(D25:D28)</f>
        <v>0</v>
      </c>
      <c r="E24" s="110"/>
    </row>
    <row r="25" spans="1:5" ht="16.5" customHeight="1" x14ac:dyDescent="0.35">
      <c r="A25" s="18" t="s">
        <v>258</v>
      </c>
      <c r="B25" s="18" t="s">
        <v>18</v>
      </c>
      <c r="C25" s="408">
        <v>0</v>
      </c>
      <c r="D25" s="29">
        <v>0</v>
      </c>
      <c r="E25" s="110"/>
    </row>
    <row r="26" spans="1:5" ht="16.5" customHeight="1" x14ac:dyDescent="0.35">
      <c r="A26" s="18" t="s">
        <v>259</v>
      </c>
      <c r="B26" s="18" t="s">
        <v>19</v>
      </c>
      <c r="C26" s="408">
        <v>0</v>
      </c>
      <c r="D26" s="29">
        <v>0</v>
      </c>
      <c r="E26" s="110"/>
    </row>
    <row r="27" spans="1:5" ht="16.5" customHeight="1" x14ac:dyDescent="0.35">
      <c r="A27" s="18" t="s">
        <v>260</v>
      </c>
      <c r="B27" s="18" t="s">
        <v>20</v>
      </c>
      <c r="C27" s="408"/>
      <c r="D27" s="29"/>
      <c r="E27" s="110"/>
    </row>
    <row r="28" spans="1:5" ht="16.5" customHeight="1" x14ac:dyDescent="0.35">
      <c r="A28" s="18" t="s">
        <v>261</v>
      </c>
      <c r="B28" s="18" t="s">
        <v>23</v>
      </c>
      <c r="C28" s="408">
        <v>0</v>
      </c>
      <c r="D28" s="29">
        <v>0</v>
      </c>
      <c r="E28" s="110"/>
    </row>
    <row r="29" spans="1:5" x14ac:dyDescent="0.35">
      <c r="A29" s="17" t="s">
        <v>262</v>
      </c>
      <c r="B29" s="17" t="s">
        <v>21</v>
      </c>
      <c r="C29" s="408"/>
      <c r="D29" s="29"/>
      <c r="E29" s="110"/>
    </row>
    <row r="30" spans="1:5" x14ac:dyDescent="0.35">
      <c r="A30" s="16" t="s">
        <v>34</v>
      </c>
      <c r="B30" s="16" t="s">
        <v>3</v>
      </c>
      <c r="C30" s="402">
        <v>0</v>
      </c>
      <c r="D30" s="403">
        <v>0</v>
      </c>
      <c r="E30" s="110"/>
    </row>
    <row r="31" spans="1:5" x14ac:dyDescent="0.35">
      <c r="A31" s="16" t="s">
        <v>35</v>
      </c>
      <c r="B31" s="16" t="s">
        <v>4</v>
      </c>
      <c r="C31" s="402"/>
      <c r="D31" s="403"/>
      <c r="E31" s="110"/>
    </row>
    <row r="32" spans="1:5" x14ac:dyDescent="0.35">
      <c r="A32" s="16" t="s">
        <v>36</v>
      </c>
      <c r="B32" s="16" t="s">
        <v>5</v>
      </c>
      <c r="C32" s="402"/>
      <c r="D32" s="403"/>
      <c r="E32" s="110"/>
    </row>
    <row r="33" spans="1:5" x14ac:dyDescent="0.35">
      <c r="A33" s="16" t="s">
        <v>37</v>
      </c>
      <c r="B33" s="16" t="s">
        <v>63</v>
      </c>
      <c r="C33" s="405">
        <f>SUM(C34:C35)</f>
        <v>0</v>
      </c>
      <c r="D33" s="405">
        <f>SUM(D34:D35)</f>
        <v>0</v>
      </c>
      <c r="E33" s="110"/>
    </row>
    <row r="34" spans="1:5" x14ac:dyDescent="0.35">
      <c r="A34" s="17" t="s">
        <v>263</v>
      </c>
      <c r="B34" s="17" t="s">
        <v>56</v>
      </c>
      <c r="C34" s="402"/>
      <c r="D34" s="403"/>
      <c r="E34" s="110"/>
    </row>
    <row r="35" spans="1:5" x14ac:dyDescent="0.35">
      <c r="A35" s="17" t="s">
        <v>264</v>
      </c>
      <c r="B35" s="17" t="s">
        <v>55</v>
      </c>
      <c r="C35" s="402"/>
      <c r="D35" s="403"/>
      <c r="E35" s="110"/>
    </row>
    <row r="36" spans="1:5" x14ac:dyDescent="0.35">
      <c r="A36" s="16" t="s">
        <v>38</v>
      </c>
      <c r="B36" s="16" t="s">
        <v>49</v>
      </c>
      <c r="C36" s="402">
        <v>0</v>
      </c>
      <c r="D36" s="403">
        <v>0</v>
      </c>
      <c r="E36" s="110"/>
    </row>
    <row r="37" spans="1:5" x14ac:dyDescent="0.35">
      <c r="A37" s="16" t="s">
        <v>39</v>
      </c>
      <c r="B37" s="16" t="s">
        <v>310</v>
      </c>
      <c r="C37" s="405">
        <f>SUM(C38:C43)</f>
        <v>0</v>
      </c>
      <c r="D37" s="405">
        <f>SUM(D38:D43)</f>
        <v>0</v>
      </c>
      <c r="E37" s="110"/>
    </row>
    <row r="38" spans="1:5" x14ac:dyDescent="0.35">
      <c r="A38" s="17" t="s">
        <v>307</v>
      </c>
      <c r="B38" s="17" t="s">
        <v>311</v>
      </c>
      <c r="C38" s="402"/>
      <c r="D38" s="402"/>
      <c r="E38" s="110"/>
    </row>
    <row r="39" spans="1:5" x14ac:dyDescent="0.35">
      <c r="A39" s="17" t="s">
        <v>308</v>
      </c>
      <c r="B39" s="17" t="s">
        <v>312</v>
      </c>
      <c r="C39" s="402"/>
      <c r="D39" s="402"/>
      <c r="E39" s="110"/>
    </row>
    <row r="40" spans="1:5" x14ac:dyDescent="0.35">
      <c r="A40" s="17" t="s">
        <v>309</v>
      </c>
      <c r="B40" s="17" t="s">
        <v>315</v>
      </c>
      <c r="C40" s="402"/>
      <c r="D40" s="403"/>
      <c r="E40" s="110"/>
    </row>
    <row r="41" spans="1:5" x14ac:dyDescent="0.35">
      <c r="A41" s="17" t="s">
        <v>314</v>
      </c>
      <c r="B41" s="17" t="s">
        <v>316</v>
      </c>
      <c r="C41" s="402"/>
      <c r="D41" s="403"/>
      <c r="E41" s="110"/>
    </row>
    <row r="42" spans="1:5" x14ac:dyDescent="0.35">
      <c r="A42" s="17" t="s">
        <v>317</v>
      </c>
      <c r="B42" s="17" t="s">
        <v>391</v>
      </c>
      <c r="C42" s="402"/>
      <c r="D42" s="403"/>
      <c r="E42" s="110"/>
    </row>
    <row r="43" spans="1:5" x14ac:dyDescent="0.35">
      <c r="A43" s="17" t="s">
        <v>392</v>
      </c>
      <c r="B43" s="17" t="s">
        <v>313</v>
      </c>
      <c r="C43" s="402"/>
      <c r="D43" s="403"/>
      <c r="E43" s="110"/>
    </row>
    <row r="44" spans="1:5" ht="27" x14ac:dyDescent="0.35">
      <c r="A44" s="16" t="s">
        <v>40</v>
      </c>
      <c r="B44" s="16" t="s">
        <v>28</v>
      </c>
      <c r="C44" s="402"/>
      <c r="D44" s="403"/>
      <c r="E44" s="110"/>
    </row>
    <row r="45" spans="1:5" x14ac:dyDescent="0.35">
      <c r="A45" s="16" t="s">
        <v>41</v>
      </c>
      <c r="B45" s="16" t="s">
        <v>24</v>
      </c>
      <c r="C45" s="402">
        <v>0</v>
      </c>
      <c r="D45" s="403">
        <v>0</v>
      </c>
      <c r="E45" s="110"/>
    </row>
    <row r="46" spans="1:5" x14ac:dyDescent="0.35">
      <c r="A46" s="16" t="s">
        <v>42</v>
      </c>
      <c r="B46" s="16" t="s">
        <v>25</v>
      </c>
      <c r="C46" s="402"/>
      <c r="D46" s="403"/>
      <c r="E46" s="110"/>
    </row>
    <row r="47" spans="1:5" x14ac:dyDescent="0.35">
      <c r="A47" s="16" t="s">
        <v>43</v>
      </c>
      <c r="B47" s="16" t="s">
        <v>26</v>
      </c>
      <c r="C47" s="402"/>
      <c r="D47" s="403"/>
      <c r="E47" s="110"/>
    </row>
    <row r="48" spans="1:5" x14ac:dyDescent="0.35">
      <c r="A48" s="16" t="s">
        <v>44</v>
      </c>
      <c r="B48" s="16" t="s">
        <v>269</v>
      </c>
      <c r="C48" s="405">
        <v>0</v>
      </c>
      <c r="D48" s="405">
        <v>0</v>
      </c>
      <c r="E48" s="110"/>
    </row>
    <row r="49" spans="1:5" x14ac:dyDescent="0.35">
      <c r="A49" s="76" t="s">
        <v>322</v>
      </c>
      <c r="B49" s="76" t="s">
        <v>325</v>
      </c>
      <c r="C49" s="402"/>
      <c r="D49" s="403"/>
      <c r="E49" s="110"/>
    </row>
    <row r="50" spans="1:5" x14ac:dyDescent="0.35">
      <c r="A50" s="76" t="s">
        <v>323</v>
      </c>
      <c r="B50" s="76" t="s">
        <v>324</v>
      </c>
      <c r="C50" s="402">
        <v>0</v>
      </c>
      <c r="D50" s="403">
        <v>0</v>
      </c>
      <c r="E50" s="110"/>
    </row>
    <row r="51" spans="1:5" x14ac:dyDescent="0.35">
      <c r="A51" s="76" t="s">
        <v>326</v>
      </c>
      <c r="B51" s="76" t="s">
        <v>327</v>
      </c>
      <c r="C51" s="402"/>
      <c r="D51" s="403"/>
      <c r="E51" s="110"/>
    </row>
    <row r="52" spans="1:5" ht="26.25" customHeight="1" x14ac:dyDescent="0.35">
      <c r="A52" s="16" t="s">
        <v>45</v>
      </c>
      <c r="B52" s="16" t="s">
        <v>29</v>
      </c>
      <c r="C52" s="402"/>
      <c r="D52" s="403"/>
      <c r="E52" s="110"/>
    </row>
    <row r="53" spans="1:5" x14ac:dyDescent="0.35">
      <c r="A53" s="16" t="s">
        <v>46</v>
      </c>
      <c r="B53" s="16" t="s">
        <v>6</v>
      </c>
      <c r="C53" s="402">
        <v>0</v>
      </c>
      <c r="D53" s="403">
        <v>0</v>
      </c>
      <c r="E53" s="110"/>
    </row>
    <row r="54" spans="1:5" ht="27" x14ac:dyDescent="0.35">
      <c r="A54" s="14">
        <v>1.3</v>
      </c>
      <c r="B54" s="66" t="s">
        <v>351</v>
      </c>
      <c r="C54" s="401">
        <f>SUM(C55:C56)</f>
        <v>0</v>
      </c>
      <c r="D54" s="401">
        <f>SUM(D55:D56)</f>
        <v>0</v>
      </c>
      <c r="E54" s="110"/>
    </row>
    <row r="55" spans="1:5" x14ac:dyDescent="0.35">
      <c r="A55" s="16" t="s">
        <v>50</v>
      </c>
      <c r="B55" s="16" t="s">
        <v>48</v>
      </c>
      <c r="C55" s="402"/>
      <c r="D55" s="403"/>
      <c r="E55" s="110"/>
    </row>
    <row r="56" spans="1:5" x14ac:dyDescent="0.35">
      <c r="A56" s="16" t="s">
        <v>51</v>
      </c>
      <c r="B56" s="16" t="s">
        <v>47</v>
      </c>
      <c r="C56" s="402"/>
      <c r="D56" s="403"/>
      <c r="E56" s="110"/>
    </row>
    <row r="57" spans="1:5" x14ac:dyDescent="0.35">
      <c r="A57" s="14">
        <v>1.4</v>
      </c>
      <c r="B57" s="14" t="s">
        <v>353</v>
      </c>
      <c r="C57" s="402"/>
      <c r="D57" s="403"/>
      <c r="E57" s="110"/>
    </row>
    <row r="58" spans="1:5" x14ac:dyDescent="0.35">
      <c r="A58" s="14">
        <v>1.5</v>
      </c>
      <c r="B58" s="14" t="s">
        <v>7</v>
      </c>
      <c r="C58" s="408"/>
      <c r="D58" s="29"/>
      <c r="E58" s="110"/>
    </row>
    <row r="59" spans="1:5" x14ac:dyDescent="0.35">
      <c r="A59" s="14">
        <v>1.6</v>
      </c>
      <c r="B59" s="31" t="s">
        <v>8</v>
      </c>
      <c r="C59" s="401">
        <f>SUM(C60:C64)</f>
        <v>0</v>
      </c>
      <c r="D59" s="401">
        <f>SUM(D60:D64)</f>
        <v>0</v>
      </c>
      <c r="E59" s="110"/>
    </row>
    <row r="60" spans="1:5" x14ac:dyDescent="0.35">
      <c r="A60" s="16" t="s">
        <v>270</v>
      </c>
      <c r="B60" s="32" t="s">
        <v>52</v>
      </c>
      <c r="C60" s="408"/>
      <c r="D60" s="29"/>
      <c r="E60" s="110"/>
    </row>
    <row r="61" spans="1:5" ht="27" x14ac:dyDescent="0.35">
      <c r="A61" s="16" t="s">
        <v>271</v>
      </c>
      <c r="B61" s="32" t="s">
        <v>54</v>
      </c>
      <c r="C61" s="408"/>
      <c r="D61" s="29"/>
      <c r="E61" s="110"/>
    </row>
    <row r="62" spans="1:5" x14ac:dyDescent="0.35">
      <c r="A62" s="16" t="s">
        <v>272</v>
      </c>
      <c r="B62" s="32" t="s">
        <v>53</v>
      </c>
      <c r="C62" s="29"/>
      <c r="D62" s="29"/>
      <c r="E62" s="110"/>
    </row>
    <row r="63" spans="1:5" x14ac:dyDescent="0.35">
      <c r="A63" s="16" t="s">
        <v>273</v>
      </c>
      <c r="B63" s="32" t="s">
        <v>27</v>
      </c>
      <c r="C63" s="408"/>
      <c r="D63" s="29"/>
      <c r="E63" s="110"/>
    </row>
    <row r="64" spans="1:5" x14ac:dyDescent="0.35">
      <c r="A64" s="16" t="s">
        <v>297</v>
      </c>
      <c r="B64" s="136" t="s">
        <v>298</v>
      </c>
      <c r="C64" s="408"/>
      <c r="D64" s="137"/>
      <c r="E64" s="110"/>
    </row>
    <row r="65" spans="1:5" x14ac:dyDescent="0.35">
      <c r="A65" s="13">
        <v>2</v>
      </c>
      <c r="B65" s="33" t="s">
        <v>92</v>
      </c>
      <c r="C65" s="410"/>
      <c r="D65" s="411">
        <f>SUM(D66:D71)</f>
        <v>0</v>
      </c>
      <c r="E65" s="110"/>
    </row>
    <row r="66" spans="1:5" x14ac:dyDescent="0.35">
      <c r="A66" s="15">
        <v>2.1</v>
      </c>
      <c r="B66" s="34" t="s">
        <v>86</v>
      </c>
      <c r="C66" s="29"/>
      <c r="D66" s="412"/>
      <c r="E66" s="110"/>
    </row>
    <row r="67" spans="1:5" x14ac:dyDescent="0.35">
      <c r="A67" s="15">
        <v>2.2000000000000002</v>
      </c>
      <c r="B67" s="34" t="s">
        <v>90</v>
      </c>
      <c r="C67" s="29"/>
      <c r="D67" s="413"/>
      <c r="E67" s="110"/>
    </row>
    <row r="68" spans="1:5" x14ac:dyDescent="0.35">
      <c r="A68" s="15">
        <v>2.2999999999999998</v>
      </c>
      <c r="B68" s="34" t="s">
        <v>89</v>
      </c>
      <c r="C68" s="29"/>
      <c r="D68" s="413"/>
      <c r="E68" s="110"/>
    </row>
    <row r="69" spans="1:5" x14ac:dyDescent="0.35">
      <c r="A69" s="15">
        <v>2.4</v>
      </c>
      <c r="B69" s="34" t="s">
        <v>91</v>
      </c>
      <c r="C69" s="29"/>
      <c r="D69" s="413"/>
      <c r="E69" s="110"/>
    </row>
    <row r="70" spans="1:5" x14ac:dyDescent="0.35">
      <c r="A70" s="15">
        <v>2.5</v>
      </c>
      <c r="B70" s="34" t="s">
        <v>87</v>
      </c>
      <c r="C70" s="29"/>
      <c r="D70" s="413"/>
      <c r="E70" s="110"/>
    </row>
    <row r="71" spans="1:5" x14ac:dyDescent="0.35">
      <c r="A71" s="15">
        <v>2.6</v>
      </c>
      <c r="B71" s="34" t="s">
        <v>88</v>
      </c>
      <c r="C71" s="29"/>
      <c r="D71" s="413"/>
      <c r="E71" s="110"/>
    </row>
    <row r="72" spans="1:5" s="2" customFormat="1" x14ac:dyDescent="0.35">
      <c r="A72" s="13">
        <v>3</v>
      </c>
      <c r="B72" s="163" t="s">
        <v>371</v>
      </c>
      <c r="C72" s="29"/>
      <c r="D72" s="414"/>
      <c r="E72" s="82"/>
    </row>
    <row r="73" spans="1:5" s="2" customFormat="1" x14ac:dyDescent="0.35">
      <c r="A73" s="13">
        <v>4</v>
      </c>
      <c r="B73" s="13" t="s">
        <v>232</v>
      </c>
      <c r="C73" s="415">
        <f>SUM(C74:C75)</f>
        <v>0</v>
      </c>
      <c r="D73" s="416">
        <f>SUM(D74:D75)</f>
        <v>0</v>
      </c>
      <c r="E73" s="82"/>
    </row>
    <row r="74" spans="1:5" s="2" customFormat="1" x14ac:dyDescent="0.35">
      <c r="A74" s="15">
        <v>4.0999999999999996</v>
      </c>
      <c r="B74" s="15" t="s">
        <v>233</v>
      </c>
      <c r="C74" s="417"/>
      <c r="D74" s="417"/>
      <c r="E74" s="82"/>
    </row>
    <row r="75" spans="1:5" s="2" customFormat="1" x14ac:dyDescent="0.35">
      <c r="A75" s="15">
        <v>4.2</v>
      </c>
      <c r="B75" s="15" t="s">
        <v>234</v>
      </c>
      <c r="C75" s="417"/>
      <c r="D75" s="417"/>
      <c r="E75" s="82"/>
    </row>
    <row r="76" spans="1:5" s="2" customFormat="1" x14ac:dyDescent="0.35">
      <c r="A76" s="13">
        <v>5</v>
      </c>
      <c r="B76" s="162" t="s">
        <v>252</v>
      </c>
      <c r="C76" s="416"/>
      <c r="D76" s="416"/>
      <c r="E76" s="82"/>
    </row>
    <row r="77" spans="1:5" s="2" customFormat="1" x14ac:dyDescent="0.35">
      <c r="A77" s="174"/>
      <c r="B77" s="174"/>
      <c r="C77" s="12"/>
      <c r="D77" s="12"/>
      <c r="E77" s="82"/>
    </row>
    <row r="78" spans="1:5" s="2" customFormat="1" ht="29.25" customHeight="1" x14ac:dyDescent="0.35">
      <c r="A78" s="581" t="s">
        <v>455</v>
      </c>
      <c r="B78" s="581"/>
      <c r="C78" s="581"/>
      <c r="D78" s="581"/>
      <c r="E78" s="82"/>
    </row>
    <row r="79" spans="1:5" s="2" customFormat="1" x14ac:dyDescent="0.35">
      <c r="A79" s="174"/>
      <c r="B79" s="174"/>
      <c r="C79" s="12"/>
      <c r="D79" s="12"/>
      <c r="E79" s="82"/>
    </row>
    <row r="80" spans="1:5" s="273" customFormat="1" ht="12.5" x14ac:dyDescent="0.25"/>
    <row r="81" spans="1:9" s="2" customFormat="1" x14ac:dyDescent="0.35">
      <c r="A81" s="52" t="s">
        <v>93</v>
      </c>
      <c r="E81" s="391"/>
    </row>
    <row r="82" spans="1:9" s="2" customFormat="1" x14ac:dyDescent="0.35">
      <c r="E82" s="230"/>
      <c r="F82" s="230"/>
      <c r="G82" s="230"/>
      <c r="H82" s="230"/>
      <c r="I82" s="230"/>
    </row>
    <row r="83" spans="1:9" s="2" customFormat="1" x14ac:dyDescent="0.35">
      <c r="D83" s="12"/>
      <c r="E83" s="230"/>
      <c r="F83" s="230"/>
      <c r="G83" s="230"/>
      <c r="H83" s="230"/>
      <c r="I83" s="230"/>
    </row>
    <row r="84" spans="1:9" s="2" customFormat="1" x14ac:dyDescent="0.35">
      <c r="A84" s="230"/>
      <c r="B84" s="30" t="s">
        <v>393</v>
      </c>
      <c r="D84" s="12"/>
      <c r="E84" s="230"/>
      <c r="F84" s="230"/>
      <c r="G84" s="230"/>
      <c r="H84" s="230"/>
      <c r="I84" s="230"/>
    </row>
    <row r="85" spans="1:9" s="2" customFormat="1" x14ac:dyDescent="0.35">
      <c r="A85" s="230"/>
      <c r="B85" s="582" t="s">
        <v>394</v>
      </c>
      <c r="C85" s="582"/>
      <c r="D85" s="582"/>
      <c r="E85" s="230"/>
      <c r="F85" s="230"/>
      <c r="G85" s="230"/>
      <c r="H85" s="230"/>
      <c r="I85" s="230"/>
    </row>
    <row r="86" spans="1:9" s="230" customFormat="1" ht="13" x14ac:dyDescent="0.3">
      <c r="B86" s="49" t="s">
        <v>395</v>
      </c>
    </row>
    <row r="87" spans="1:9" s="2" customFormat="1" x14ac:dyDescent="0.35">
      <c r="A87" s="11"/>
      <c r="B87" s="582" t="s">
        <v>396</v>
      </c>
      <c r="C87" s="582"/>
      <c r="D87" s="582"/>
    </row>
    <row r="88" spans="1:9" s="273" customFormat="1" ht="12.5" x14ac:dyDescent="0.25"/>
    <row r="89" spans="1:9" s="273" customFormat="1" ht="12.5" x14ac:dyDescent="0.25"/>
  </sheetData>
  <mergeCells count="5">
    <mergeCell ref="C1:D1"/>
    <mergeCell ref="C2:D2"/>
    <mergeCell ref="A78:D78"/>
    <mergeCell ref="B85:D85"/>
    <mergeCell ref="B87:D87"/>
  </mergeCells>
  <printOptions gridLines="1"/>
  <pageMargins left="1" right="1" top="1" bottom="1" header="0.5" footer="0.5"/>
  <pageSetup paperSize="9" scale="67"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7"/>
  <sheetViews>
    <sheetView showGridLines="0" view="pageBreakPreview" zoomScale="80" zoomScaleNormal="100" zoomScaleSheetLayoutView="80" workbookViewId="0">
      <selection activeCell="C2" sqref="C2:D2"/>
    </sheetView>
  </sheetViews>
  <sheetFormatPr defaultColWidth="9.1796875" defaultRowHeight="13.5" x14ac:dyDescent="0.35"/>
  <cols>
    <col min="1" max="1" width="8.81640625" style="2" customWidth="1"/>
    <col min="2" max="2" width="84.81640625" style="2" customWidth="1"/>
    <col min="3" max="3" width="15.81640625" style="2" customWidth="1"/>
    <col min="4" max="4" width="13.54296875" style="2" customWidth="1"/>
    <col min="5" max="5" width="0.7265625" style="2" customWidth="1"/>
    <col min="6" max="16384" width="9.1796875" style="2"/>
  </cols>
  <sheetData>
    <row r="1" spans="1:5" s="6" customFormat="1" x14ac:dyDescent="0.35">
      <c r="A1" s="57" t="s">
        <v>294</v>
      </c>
      <c r="B1" s="59"/>
      <c r="C1" s="550" t="s">
        <v>94</v>
      </c>
      <c r="D1" s="550"/>
      <c r="E1" s="70"/>
    </row>
    <row r="2" spans="1:5" s="6" customFormat="1" x14ac:dyDescent="0.35">
      <c r="A2" s="57" t="s">
        <v>290</v>
      </c>
      <c r="B2" s="59"/>
      <c r="C2" s="548" t="s">
        <v>579</v>
      </c>
      <c r="D2" s="548"/>
      <c r="E2" s="70"/>
    </row>
    <row r="3" spans="1:5" s="6" customFormat="1" x14ac:dyDescent="0.35">
      <c r="A3" s="58" t="s">
        <v>123</v>
      </c>
      <c r="B3" s="57"/>
      <c r="C3" s="394"/>
      <c r="D3" s="394"/>
      <c r="E3" s="70"/>
    </row>
    <row r="4" spans="1:5" s="6" customFormat="1" x14ac:dyDescent="0.35">
      <c r="A4" s="58"/>
      <c r="B4" s="58"/>
      <c r="C4" s="394"/>
      <c r="D4" s="394"/>
      <c r="E4" s="70"/>
    </row>
    <row r="5" spans="1:5" x14ac:dyDescent="0.35">
      <c r="A5" s="59" t="str">
        <f>'[1]ფორმა N2'!A4</f>
        <v>ანგარიშვალდებული პირის დასახელება:</v>
      </c>
      <c r="B5" s="59"/>
      <c r="C5" s="58"/>
      <c r="D5" s="58"/>
      <c r="E5" s="71"/>
    </row>
    <row r="6" spans="1:5" x14ac:dyDescent="0.35">
      <c r="A6" s="395" t="str">
        <f>'[1]ფორმა N1'!D4</f>
        <v>პ/გ ”საქართველოს რესპუბლიკური პარტია”</v>
      </c>
      <c r="B6" s="62"/>
      <c r="C6" s="63"/>
      <c r="D6" s="63"/>
      <c r="E6" s="71"/>
    </row>
    <row r="7" spans="1:5" x14ac:dyDescent="0.35">
      <c r="A7" s="59"/>
      <c r="B7" s="59"/>
      <c r="C7" s="58"/>
      <c r="D7" s="58"/>
      <c r="E7" s="71"/>
    </row>
    <row r="8" spans="1:5" s="6" customFormat="1" x14ac:dyDescent="0.35">
      <c r="A8" s="389"/>
      <c r="B8" s="389"/>
      <c r="C8" s="60"/>
      <c r="D8" s="60"/>
      <c r="E8" s="70"/>
    </row>
    <row r="9" spans="1:5" s="6" customFormat="1" ht="27" x14ac:dyDescent="0.35">
      <c r="A9" s="68" t="s">
        <v>64</v>
      </c>
      <c r="B9" s="68" t="s">
        <v>293</v>
      </c>
      <c r="C9" s="61" t="s">
        <v>10</v>
      </c>
      <c r="D9" s="61" t="s">
        <v>9</v>
      </c>
      <c r="E9" s="70"/>
    </row>
    <row r="10" spans="1:5" s="9" customFormat="1" ht="41.25" customHeight="1" x14ac:dyDescent="0.25">
      <c r="A10" s="77" t="s">
        <v>291</v>
      </c>
      <c r="B10" s="77">
        <v>0</v>
      </c>
      <c r="C10" s="418">
        <v>0</v>
      </c>
      <c r="D10" s="418">
        <v>0</v>
      </c>
      <c r="E10" s="72"/>
    </row>
    <row r="11" spans="1:5" s="10" customFormat="1" x14ac:dyDescent="0.25">
      <c r="A11" s="77" t="s">
        <v>292</v>
      </c>
      <c r="B11" s="77"/>
      <c r="C11" s="418"/>
      <c r="D11" s="418"/>
      <c r="E11" s="73"/>
    </row>
    <row r="12" spans="1:5" s="10" customFormat="1" x14ac:dyDescent="0.25">
      <c r="A12" s="66" t="s">
        <v>251</v>
      </c>
      <c r="B12" s="66"/>
      <c r="C12" s="418"/>
      <c r="D12" s="418"/>
      <c r="E12" s="73"/>
    </row>
    <row r="13" spans="1:5" s="10" customFormat="1" x14ac:dyDescent="0.25">
      <c r="A13" s="66" t="s">
        <v>251</v>
      </c>
      <c r="B13" s="66"/>
      <c r="C13" s="418"/>
      <c r="D13" s="418"/>
      <c r="E13" s="73"/>
    </row>
    <row r="14" spans="1:5" s="10" customFormat="1" x14ac:dyDescent="0.25">
      <c r="A14" s="66" t="s">
        <v>251</v>
      </c>
      <c r="B14" s="66"/>
      <c r="C14" s="418"/>
      <c r="D14" s="418"/>
      <c r="E14" s="73"/>
    </row>
    <row r="15" spans="1:5" s="10" customFormat="1" x14ac:dyDescent="0.25">
      <c r="A15" s="66" t="s">
        <v>251</v>
      </c>
      <c r="B15" s="66"/>
      <c r="C15" s="418"/>
      <c r="D15" s="418"/>
      <c r="E15" s="73"/>
    </row>
    <row r="16" spans="1:5" s="10" customFormat="1" x14ac:dyDescent="0.25">
      <c r="A16" s="66" t="s">
        <v>251</v>
      </c>
      <c r="B16" s="66"/>
      <c r="C16" s="418"/>
      <c r="D16" s="418"/>
      <c r="E16" s="73"/>
    </row>
    <row r="17" spans="1:9" s="10" customFormat="1" x14ac:dyDescent="0.25">
      <c r="A17" s="66" t="s">
        <v>251</v>
      </c>
      <c r="B17" s="66"/>
      <c r="C17" s="418"/>
      <c r="D17" s="418"/>
      <c r="E17" s="73"/>
    </row>
    <row r="18" spans="1:9" s="3" customFormat="1" x14ac:dyDescent="0.25">
      <c r="A18" s="67"/>
      <c r="B18" s="67"/>
      <c r="C18" s="418"/>
      <c r="D18" s="418"/>
      <c r="E18" s="74"/>
    </row>
    <row r="19" spans="1:9" x14ac:dyDescent="0.35">
      <c r="A19" s="78"/>
      <c r="B19" s="78" t="s">
        <v>295</v>
      </c>
      <c r="C19" s="419">
        <f>SUM(C10:C18)</f>
        <v>0</v>
      </c>
      <c r="D19" s="419">
        <f>SUM(D10:D18)</f>
        <v>0</v>
      </c>
      <c r="E19" s="75"/>
    </row>
    <row r="20" spans="1:9" x14ac:dyDescent="0.35">
      <c r="A20" s="78"/>
      <c r="B20" s="78"/>
      <c r="C20" s="4"/>
      <c r="D20" s="4"/>
      <c r="E20" s="75"/>
    </row>
    <row r="21" spans="1:9" x14ac:dyDescent="0.35">
      <c r="A21" s="78"/>
      <c r="B21" s="78"/>
      <c r="C21" s="4"/>
      <c r="D21" s="4"/>
      <c r="E21" s="75"/>
    </row>
    <row r="22" spans="1:9" x14ac:dyDescent="0.35">
      <c r="A22" s="78"/>
      <c r="B22" s="78"/>
      <c r="C22" s="4"/>
      <c r="D22" s="4"/>
      <c r="E22" s="75"/>
    </row>
    <row r="23" spans="1:9" x14ac:dyDescent="0.35">
      <c r="A23" s="78"/>
      <c r="B23" s="78"/>
      <c r="C23" s="4"/>
      <c r="D23" s="4"/>
      <c r="E23" s="75"/>
    </row>
    <row r="24" spans="1:9" x14ac:dyDescent="0.35">
      <c r="A24" s="78"/>
      <c r="B24" s="78"/>
      <c r="C24" s="4"/>
      <c r="D24" s="4"/>
      <c r="E24" s="75"/>
    </row>
    <row r="25" spans="1:9" x14ac:dyDescent="0.35">
      <c r="A25" s="78"/>
      <c r="B25" s="78"/>
      <c r="C25" s="4"/>
      <c r="D25" s="4"/>
      <c r="E25" s="75"/>
    </row>
    <row r="26" spans="1:9" x14ac:dyDescent="0.35">
      <c r="A26" s="30"/>
      <c r="B26" s="30"/>
    </row>
    <row r="27" spans="1:9" ht="44.25" customHeight="1" x14ac:dyDescent="0.35">
      <c r="A27" s="557" t="s">
        <v>456</v>
      </c>
      <c r="B27" s="557"/>
      <c r="C27" s="557"/>
      <c r="D27" s="557"/>
      <c r="E27" s="391"/>
    </row>
    <row r="28" spans="1:9" x14ac:dyDescent="0.35">
      <c r="A28" s="558" t="s">
        <v>457</v>
      </c>
      <c r="B28" s="558"/>
      <c r="C28" s="558"/>
      <c r="D28" s="558"/>
    </row>
    <row r="29" spans="1:9" x14ac:dyDescent="0.35">
      <c r="A29" s="392"/>
    </row>
    <row r="30" spans="1:9" s="21" customFormat="1" ht="12.5" x14ac:dyDescent="0.25"/>
    <row r="31" spans="1:9" x14ac:dyDescent="0.35">
      <c r="A31" s="52" t="s">
        <v>93</v>
      </c>
      <c r="E31" s="391"/>
    </row>
    <row r="32" spans="1:9" x14ac:dyDescent="0.35">
      <c r="E32"/>
      <c r="F32"/>
      <c r="G32"/>
      <c r="H32"/>
      <c r="I32"/>
    </row>
    <row r="33" spans="1:9" x14ac:dyDescent="0.35">
      <c r="D33" s="12"/>
      <c r="E33"/>
      <c r="F33"/>
      <c r="G33"/>
      <c r="H33"/>
      <c r="I33"/>
    </row>
    <row r="34" spans="1:9" x14ac:dyDescent="0.35">
      <c r="A34" s="52"/>
      <c r="B34" s="52" t="s">
        <v>244</v>
      </c>
      <c r="D34" s="12"/>
      <c r="E34"/>
      <c r="F34"/>
      <c r="G34"/>
      <c r="H34"/>
      <c r="I34"/>
    </row>
    <row r="35" spans="1:9" x14ac:dyDescent="0.35">
      <c r="B35" s="2" t="s">
        <v>243</v>
      </c>
      <c r="D35" s="12"/>
      <c r="E35"/>
      <c r="F35"/>
      <c r="G35"/>
      <c r="H35"/>
      <c r="I35"/>
    </row>
    <row r="36" spans="1:9" customFormat="1" ht="13" x14ac:dyDescent="0.3">
      <c r="A36" s="49"/>
      <c r="B36" s="49" t="s">
        <v>122</v>
      </c>
    </row>
    <row r="37" spans="1:9" s="21" customFormat="1" ht="12.5" x14ac:dyDescent="0.25"/>
  </sheetData>
  <mergeCells count="4">
    <mergeCell ref="C1:D1"/>
    <mergeCell ref="C2:D2"/>
    <mergeCell ref="A27:D27"/>
    <mergeCell ref="A28:D28"/>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28"/>
  <sheetViews>
    <sheetView view="pageBreakPreview" zoomScale="80" zoomScaleSheetLayoutView="80" workbookViewId="0">
      <selection activeCell="I2" sqref="I2:J2"/>
    </sheetView>
  </sheetViews>
  <sheetFormatPr defaultColWidth="9.1796875" defaultRowHeight="12.5" x14ac:dyDescent="0.25"/>
  <cols>
    <col min="1" max="1" width="5.453125" style="143" customWidth="1"/>
    <col min="2" max="2" width="20.81640625" style="143" customWidth="1"/>
    <col min="3" max="3" width="19" style="143" customWidth="1"/>
    <col min="4" max="4" width="17" style="143" customWidth="1"/>
    <col min="5" max="5" width="29" style="143" customWidth="1"/>
    <col min="6" max="7" width="15.54296875" style="143" customWidth="1"/>
    <col min="8" max="8" width="14.7265625" style="143" customWidth="1"/>
    <col min="9" max="9" width="25.7265625" style="143" customWidth="1"/>
    <col min="10" max="10" width="0" style="143" hidden="1" customWidth="1"/>
    <col min="11" max="16384" width="9.1796875" style="143"/>
  </cols>
  <sheetData>
    <row r="1" spans="1:10" ht="33.65" customHeight="1" x14ac:dyDescent="0.35">
      <c r="A1" s="583" t="s">
        <v>476</v>
      </c>
      <c r="B1" s="583"/>
      <c r="C1" s="583"/>
      <c r="D1" s="583"/>
      <c r="E1" s="583"/>
      <c r="F1" s="583"/>
      <c r="G1" s="583"/>
      <c r="H1" s="583"/>
      <c r="I1" s="550" t="s">
        <v>94</v>
      </c>
      <c r="J1" s="550"/>
    </row>
    <row r="2" spans="1:10" ht="13.5" x14ac:dyDescent="0.35">
      <c r="A2" s="58" t="s">
        <v>123</v>
      </c>
      <c r="B2" s="57"/>
      <c r="C2" s="59"/>
      <c r="D2" s="59"/>
      <c r="E2" s="59"/>
      <c r="F2" s="59"/>
      <c r="G2" s="394"/>
      <c r="H2" s="394"/>
      <c r="I2" s="548" t="s">
        <v>579</v>
      </c>
      <c r="J2" s="548"/>
    </row>
    <row r="3" spans="1:10" ht="13.5" x14ac:dyDescent="0.35">
      <c r="A3" s="58"/>
      <c r="B3" s="58"/>
      <c r="C3" s="57"/>
      <c r="D3" s="57"/>
      <c r="E3" s="57"/>
      <c r="F3" s="57"/>
      <c r="G3" s="394"/>
      <c r="H3" s="394"/>
      <c r="I3" s="394"/>
    </row>
    <row r="4" spans="1:10" ht="13.5" x14ac:dyDescent="0.35">
      <c r="A4" s="59" t="s">
        <v>247</v>
      </c>
      <c r="B4" s="59"/>
      <c r="C4" s="59"/>
      <c r="D4" s="59"/>
      <c r="E4" s="59"/>
      <c r="F4" s="59"/>
      <c r="G4" s="58"/>
      <c r="H4" s="58"/>
      <c r="I4" s="58"/>
    </row>
    <row r="5" spans="1:10" ht="13.5" x14ac:dyDescent="0.35">
      <c r="A5" s="395" t="str">
        <f>'[1]ფორმა N1'!D4</f>
        <v>პ/გ ”საქართველოს რესპუბლიკური პარტია”</v>
      </c>
      <c r="B5" s="62"/>
      <c r="C5" s="62"/>
      <c r="D5" s="62"/>
      <c r="E5" s="62"/>
      <c r="F5" s="62"/>
      <c r="G5" s="63"/>
      <c r="H5" s="63"/>
      <c r="I5" s="63"/>
    </row>
    <row r="6" spans="1:10" ht="13.5" x14ac:dyDescent="0.35">
      <c r="A6" s="59"/>
      <c r="B6" s="59"/>
      <c r="C6" s="59"/>
      <c r="D6" s="59"/>
      <c r="E6" s="59"/>
      <c r="F6" s="59"/>
      <c r="G6" s="58"/>
      <c r="H6" s="58"/>
      <c r="I6" s="58"/>
    </row>
    <row r="7" spans="1:10" ht="13.5" x14ac:dyDescent="0.25">
      <c r="A7" s="389"/>
      <c r="B7" s="389"/>
      <c r="C7" s="389"/>
      <c r="D7" s="389"/>
      <c r="E7" s="389"/>
      <c r="F7" s="389"/>
      <c r="G7" s="60"/>
      <c r="H7" s="60"/>
      <c r="I7" s="60"/>
    </row>
    <row r="8" spans="1:10" ht="40.5" x14ac:dyDescent="0.25">
      <c r="A8" s="69" t="s">
        <v>64</v>
      </c>
      <c r="B8" s="69" t="s">
        <v>300</v>
      </c>
      <c r="C8" s="69" t="s">
        <v>301</v>
      </c>
      <c r="D8" s="69" t="s">
        <v>208</v>
      </c>
      <c r="E8" s="69" t="s">
        <v>303</v>
      </c>
      <c r="F8" s="69" t="s">
        <v>306</v>
      </c>
      <c r="G8" s="61" t="s">
        <v>10</v>
      </c>
      <c r="H8" s="61" t="s">
        <v>9</v>
      </c>
      <c r="I8" s="61" t="s">
        <v>341</v>
      </c>
      <c r="J8" s="143" t="s">
        <v>305</v>
      </c>
    </row>
    <row r="9" spans="1:10" ht="13.5" x14ac:dyDescent="0.25">
      <c r="A9" s="77">
        <v>1</v>
      </c>
      <c r="B9" s="77"/>
      <c r="C9" s="77"/>
      <c r="D9" s="77"/>
      <c r="E9" s="77"/>
      <c r="F9" s="77"/>
      <c r="G9" s="402"/>
      <c r="H9" s="402"/>
      <c r="I9" s="402"/>
      <c r="J9" s="143" t="s">
        <v>0</v>
      </c>
    </row>
    <row r="10" spans="1:10" ht="13.5" x14ac:dyDescent="0.25">
      <c r="A10" s="77">
        <v>2</v>
      </c>
      <c r="B10" s="77"/>
      <c r="C10" s="77"/>
      <c r="D10" s="77"/>
      <c r="E10" s="77"/>
      <c r="F10" s="77"/>
      <c r="G10" s="402"/>
      <c r="H10" s="402"/>
      <c r="I10" s="402"/>
    </row>
    <row r="11" spans="1:10" ht="13.5" x14ac:dyDescent="0.25">
      <c r="A11" s="77">
        <v>3</v>
      </c>
      <c r="B11" s="77"/>
      <c r="C11" s="77"/>
      <c r="D11" s="77"/>
      <c r="E11" s="77"/>
      <c r="F11" s="77"/>
      <c r="G11" s="402"/>
      <c r="H11" s="402"/>
      <c r="I11" s="402"/>
    </row>
    <row r="12" spans="1:10" ht="13.5" x14ac:dyDescent="0.25">
      <c r="A12" s="77">
        <v>4</v>
      </c>
      <c r="B12" s="77"/>
      <c r="C12" s="77"/>
      <c r="D12" s="77"/>
      <c r="E12" s="77"/>
      <c r="F12" s="77"/>
      <c r="G12" s="402"/>
      <c r="H12" s="402"/>
      <c r="I12" s="402"/>
    </row>
    <row r="13" spans="1:10" ht="13.5" x14ac:dyDescent="0.25">
      <c r="A13" s="77">
        <v>5</v>
      </c>
      <c r="B13" s="77"/>
      <c r="C13" s="77"/>
      <c r="D13" s="77"/>
      <c r="E13" s="77"/>
      <c r="F13" s="77"/>
      <c r="G13" s="402"/>
      <c r="H13" s="402"/>
      <c r="I13" s="402"/>
    </row>
    <row r="14" spans="1:10" ht="13.5" x14ac:dyDescent="0.25">
      <c r="A14" s="77">
        <v>6</v>
      </c>
      <c r="B14" s="77"/>
      <c r="C14" s="77"/>
      <c r="D14" s="77"/>
      <c r="E14" s="77"/>
      <c r="F14" s="77"/>
      <c r="G14" s="402"/>
      <c r="H14" s="402"/>
      <c r="I14" s="402"/>
    </row>
    <row r="15" spans="1:10" ht="13.5" x14ac:dyDescent="0.25">
      <c r="A15" s="77">
        <v>7</v>
      </c>
      <c r="B15" s="77"/>
      <c r="C15" s="77"/>
      <c r="D15" s="77"/>
      <c r="E15" s="77"/>
      <c r="F15" s="77"/>
      <c r="G15" s="402"/>
      <c r="H15" s="402"/>
      <c r="I15" s="402"/>
    </row>
    <row r="16" spans="1:10" ht="13.5" x14ac:dyDescent="0.25">
      <c r="A16" s="77">
        <v>8</v>
      </c>
      <c r="B16" s="77"/>
      <c r="C16" s="77"/>
      <c r="D16" s="77"/>
      <c r="E16" s="77"/>
      <c r="F16" s="77"/>
      <c r="G16" s="402"/>
      <c r="H16" s="402"/>
      <c r="I16" s="402"/>
    </row>
    <row r="17" spans="1:9" ht="13.5" x14ac:dyDescent="0.25">
      <c r="A17" s="77">
        <v>9</v>
      </c>
      <c r="B17" s="77"/>
      <c r="C17" s="77"/>
      <c r="D17" s="77"/>
      <c r="E17" s="77"/>
      <c r="F17" s="77"/>
      <c r="G17" s="402"/>
      <c r="H17" s="402"/>
      <c r="I17" s="402"/>
    </row>
    <row r="18" spans="1:9" ht="13.5" x14ac:dyDescent="0.35">
      <c r="A18" s="66"/>
      <c r="B18" s="78"/>
      <c r="C18" s="78"/>
      <c r="D18" s="78"/>
      <c r="E18" s="78"/>
      <c r="F18" s="66" t="s">
        <v>375</v>
      </c>
      <c r="G18" s="416">
        <f>SUM(G9:G17)</f>
        <v>0</v>
      </c>
      <c r="H18" s="416">
        <f>SUM(H9:H17)</f>
        <v>0</v>
      </c>
      <c r="I18" s="416"/>
    </row>
    <row r="19" spans="1:9" ht="13.5" x14ac:dyDescent="0.35">
      <c r="A19" s="141"/>
      <c r="B19" s="141"/>
      <c r="C19" s="141"/>
      <c r="D19" s="141"/>
      <c r="E19" s="141"/>
      <c r="F19" s="141"/>
      <c r="G19" s="141"/>
      <c r="H19" s="118"/>
      <c r="I19" s="118"/>
    </row>
    <row r="20" spans="1:9" ht="13.5" x14ac:dyDescent="0.35">
      <c r="A20" s="571" t="s">
        <v>458</v>
      </c>
      <c r="B20" s="571"/>
      <c r="C20" s="571"/>
      <c r="D20" s="571"/>
      <c r="E20" s="571"/>
      <c r="F20" s="571"/>
      <c r="G20" s="571"/>
      <c r="H20" s="571"/>
      <c r="I20" s="571"/>
    </row>
    <row r="21" spans="1:9" ht="13.5" x14ac:dyDescent="0.35">
      <c r="A21" s="390"/>
      <c r="B21" s="390"/>
      <c r="C21" s="141"/>
      <c r="D21" s="141"/>
      <c r="E21" s="141"/>
      <c r="F21" s="141"/>
      <c r="G21" s="141"/>
      <c r="H21" s="118"/>
      <c r="I21" s="118"/>
    </row>
    <row r="22" spans="1:9" x14ac:dyDescent="0.25">
      <c r="A22" s="270"/>
      <c r="B22" s="270"/>
      <c r="C22" s="270"/>
      <c r="D22" s="270"/>
      <c r="E22" s="270"/>
      <c r="F22" s="270"/>
      <c r="G22" s="270"/>
      <c r="H22" s="270"/>
      <c r="I22" s="270"/>
    </row>
    <row r="23" spans="1:9" ht="13.5" x14ac:dyDescent="0.35">
      <c r="A23" s="123" t="s">
        <v>93</v>
      </c>
      <c r="B23" s="123"/>
      <c r="C23" s="118"/>
      <c r="D23" s="118"/>
      <c r="E23" s="118"/>
      <c r="F23" s="118"/>
      <c r="G23" s="118"/>
      <c r="H23" s="118"/>
      <c r="I23" s="118"/>
    </row>
    <row r="24" spans="1:9" ht="13.5" x14ac:dyDescent="0.35">
      <c r="A24" s="118"/>
      <c r="B24" s="118"/>
      <c r="C24" s="118"/>
      <c r="D24" s="118"/>
      <c r="E24" s="118"/>
      <c r="F24" s="118"/>
      <c r="G24" s="118"/>
      <c r="H24" s="118"/>
      <c r="I24" s="118"/>
    </row>
    <row r="25" spans="1:9" ht="13.5" x14ac:dyDescent="0.35">
      <c r="A25" s="118"/>
      <c r="B25" s="118"/>
      <c r="C25" s="118"/>
      <c r="D25" s="118"/>
      <c r="E25" s="122"/>
      <c r="F25" s="122"/>
      <c r="G25" s="122"/>
      <c r="H25" s="118"/>
      <c r="I25" s="118"/>
    </row>
    <row r="26" spans="1:9" ht="13.5" x14ac:dyDescent="0.35">
      <c r="A26" s="123"/>
      <c r="B26" s="123"/>
      <c r="C26" s="123" t="s">
        <v>340</v>
      </c>
      <c r="D26" s="123"/>
      <c r="E26" s="123"/>
      <c r="F26" s="123"/>
      <c r="G26" s="123"/>
      <c r="H26" s="118"/>
      <c r="I26" s="118"/>
    </row>
    <row r="27" spans="1:9" ht="13.5" x14ac:dyDescent="0.35">
      <c r="A27" s="118"/>
      <c r="B27" s="118"/>
      <c r="C27" s="118" t="s">
        <v>339</v>
      </c>
      <c r="D27" s="118"/>
      <c r="E27" s="118"/>
      <c r="F27" s="118"/>
      <c r="G27" s="118"/>
      <c r="H27" s="118"/>
      <c r="I27" s="118"/>
    </row>
    <row r="28" spans="1:9" ht="13" x14ac:dyDescent="0.3">
      <c r="A28" s="125"/>
      <c r="B28" s="125"/>
      <c r="C28" s="125" t="s">
        <v>122</v>
      </c>
      <c r="D28" s="125"/>
      <c r="E28" s="125"/>
      <c r="F28" s="125"/>
      <c r="G28" s="125"/>
    </row>
  </sheetData>
  <mergeCells count="4">
    <mergeCell ref="I1:J1"/>
    <mergeCell ref="I2:J2"/>
    <mergeCell ref="A1:H1"/>
    <mergeCell ref="A20:I20"/>
  </mergeCells>
  <printOptions gridLines="1"/>
  <pageMargins left="0.25" right="0.25" top="0.75" bottom="0.75" header="0.3" footer="0.3"/>
  <pageSetup scale="83"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3"/>
  <sheetViews>
    <sheetView view="pageBreakPreview" zoomScale="80" zoomScaleSheetLayoutView="80" workbookViewId="0">
      <selection activeCell="G2" sqref="G2:H2"/>
    </sheetView>
  </sheetViews>
  <sheetFormatPr defaultRowHeight="12.5" x14ac:dyDescent="0.25"/>
  <cols>
    <col min="1" max="1" width="4.453125" customWidth="1"/>
    <col min="2" max="2" width="18.1796875" customWidth="1"/>
    <col min="3" max="3" width="20.26953125" customWidth="1"/>
    <col min="4" max="4" width="18.54296875" customWidth="1"/>
    <col min="5" max="5" width="14.7265625" customWidth="1"/>
    <col min="6" max="7" width="14.453125" customWidth="1"/>
    <col min="8" max="8" width="14.26953125" customWidth="1"/>
  </cols>
  <sheetData>
    <row r="1" spans="1:9" ht="13.5" x14ac:dyDescent="0.35">
      <c r="A1" s="57" t="s">
        <v>378</v>
      </c>
      <c r="B1" s="59"/>
      <c r="C1" s="59"/>
      <c r="D1" s="59"/>
      <c r="E1" s="59"/>
      <c r="F1" s="59"/>
      <c r="G1" s="550" t="s">
        <v>94</v>
      </c>
      <c r="H1" s="550"/>
      <c r="I1" s="178"/>
    </row>
    <row r="2" spans="1:9" ht="13.5" x14ac:dyDescent="0.35">
      <c r="A2" s="58" t="s">
        <v>123</v>
      </c>
      <c r="B2" s="59"/>
      <c r="C2" s="59"/>
      <c r="D2" s="59"/>
      <c r="E2" s="59"/>
      <c r="F2" s="59"/>
      <c r="G2" s="548" t="str">
        <f>'ფორმა N1'!M2</f>
        <v>01.01.2023-31.12.2023</v>
      </c>
      <c r="H2" s="548"/>
      <c r="I2" s="58"/>
    </row>
    <row r="3" spans="1:9" ht="13.5" x14ac:dyDescent="0.35">
      <c r="A3" s="58"/>
      <c r="B3" s="58"/>
      <c r="C3" s="58"/>
      <c r="D3" s="58"/>
      <c r="E3" s="58"/>
      <c r="F3" s="58"/>
      <c r="G3" s="165"/>
      <c r="H3" s="165"/>
      <c r="I3" s="178"/>
    </row>
    <row r="4" spans="1:9" ht="13.5" x14ac:dyDescent="0.35">
      <c r="A4" s="59" t="s">
        <v>247</v>
      </c>
      <c r="B4" s="59"/>
      <c r="C4" s="59"/>
      <c r="D4" s="59"/>
      <c r="E4" s="59"/>
      <c r="F4" s="59"/>
      <c r="G4" s="58"/>
      <c r="H4" s="58"/>
      <c r="I4" s="58"/>
    </row>
    <row r="5" spans="1:9" ht="13.5" x14ac:dyDescent="0.35">
      <c r="A5" s="395" t="str">
        <f>'ფორმა N1'!D4</f>
        <v>პ/გ ”საქართველოს რესპუბლიკური პარტია”</v>
      </c>
      <c r="B5" s="62"/>
      <c r="C5" s="62"/>
      <c r="D5" s="62"/>
      <c r="E5" s="62"/>
      <c r="F5" s="62"/>
      <c r="G5" s="63"/>
      <c r="H5" s="63"/>
      <c r="I5" s="63"/>
    </row>
    <row r="6" spans="1:9" ht="13.5" x14ac:dyDescent="0.35">
      <c r="A6" s="59"/>
      <c r="B6" s="59"/>
      <c r="C6" s="59"/>
      <c r="D6" s="59"/>
      <c r="E6" s="59"/>
      <c r="F6" s="59"/>
      <c r="G6" s="58"/>
      <c r="H6" s="58"/>
      <c r="I6" s="58"/>
    </row>
    <row r="7" spans="1:9" ht="13.5" x14ac:dyDescent="0.25">
      <c r="A7" s="164"/>
      <c r="B7" s="164"/>
      <c r="C7" s="164"/>
      <c r="D7" s="164"/>
      <c r="E7" s="164"/>
      <c r="F7" s="164"/>
      <c r="G7" s="60"/>
      <c r="H7" s="60"/>
      <c r="I7" s="178"/>
    </row>
    <row r="8" spans="1:9" ht="15" customHeight="1" x14ac:dyDescent="0.25">
      <c r="A8" s="564" t="s">
        <v>64</v>
      </c>
      <c r="B8" s="566" t="s">
        <v>300</v>
      </c>
      <c r="C8" s="568" t="s">
        <v>301</v>
      </c>
      <c r="D8" s="568" t="s">
        <v>208</v>
      </c>
      <c r="E8" s="585" t="s">
        <v>403</v>
      </c>
      <c r="F8" s="586"/>
      <c r="G8" s="587"/>
      <c r="H8" s="585" t="s">
        <v>435</v>
      </c>
      <c r="I8" s="587"/>
    </row>
    <row r="9" spans="1:9" ht="24" x14ac:dyDescent="0.25">
      <c r="A9" s="565"/>
      <c r="B9" s="567"/>
      <c r="C9" s="569"/>
      <c r="D9" s="569"/>
      <c r="E9" s="218" t="s">
        <v>432</v>
      </c>
      <c r="F9" s="218" t="s">
        <v>433</v>
      </c>
      <c r="G9" s="218" t="s">
        <v>434</v>
      </c>
      <c r="H9" s="219" t="s">
        <v>436</v>
      </c>
      <c r="I9" s="219" t="s">
        <v>437</v>
      </c>
    </row>
    <row r="10" spans="1:9" ht="13.5" x14ac:dyDescent="0.3">
      <c r="A10" s="175"/>
      <c r="B10" s="176"/>
      <c r="C10" s="77"/>
      <c r="D10" s="77"/>
      <c r="E10" s="77"/>
      <c r="F10" s="77"/>
      <c r="G10" s="77"/>
      <c r="H10" s="4"/>
      <c r="I10" s="4"/>
    </row>
    <row r="11" spans="1:9" ht="13.5" x14ac:dyDescent="0.3">
      <c r="A11" s="175"/>
      <c r="B11" s="176"/>
      <c r="C11" s="66"/>
      <c r="D11" s="66"/>
      <c r="E11" s="66"/>
      <c r="F11" s="66"/>
      <c r="G11" s="66"/>
      <c r="H11" s="4"/>
      <c r="I11" s="4"/>
    </row>
    <row r="12" spans="1:9" ht="13.5" x14ac:dyDescent="0.3">
      <c r="A12" s="175"/>
      <c r="B12" s="176"/>
      <c r="C12" s="66"/>
      <c r="D12" s="66"/>
      <c r="E12" s="66"/>
      <c r="F12" s="66"/>
      <c r="G12" s="66"/>
      <c r="H12" s="4"/>
      <c r="I12" s="4"/>
    </row>
    <row r="13" spans="1:9" ht="13.5" x14ac:dyDescent="0.3">
      <c r="A13" s="175"/>
      <c r="B13" s="176"/>
      <c r="C13" s="66"/>
      <c r="D13" s="66"/>
      <c r="E13" s="66"/>
      <c r="F13" s="66"/>
      <c r="G13" s="66"/>
      <c r="H13" s="4"/>
      <c r="I13" s="4"/>
    </row>
    <row r="14" spans="1:9" ht="13.5" x14ac:dyDescent="0.3">
      <c r="A14" s="175"/>
      <c r="B14" s="176"/>
      <c r="C14" s="66"/>
      <c r="D14" s="66"/>
      <c r="E14" s="66"/>
      <c r="F14" s="66"/>
      <c r="G14" s="66"/>
      <c r="H14" s="4"/>
      <c r="I14" s="4"/>
    </row>
    <row r="15" spans="1:9" ht="13.5" x14ac:dyDescent="0.3">
      <c r="A15" s="175"/>
      <c r="B15" s="176"/>
      <c r="C15" s="66"/>
      <c r="D15" s="66"/>
      <c r="E15" s="66"/>
      <c r="F15" s="66"/>
      <c r="G15" s="66"/>
      <c r="H15" s="4"/>
      <c r="I15" s="4"/>
    </row>
    <row r="16" spans="1:9" ht="13.5" x14ac:dyDescent="0.3">
      <c r="A16" s="175"/>
      <c r="B16" s="176"/>
      <c r="C16" s="66"/>
      <c r="D16" s="66"/>
      <c r="E16" s="66"/>
      <c r="F16" s="66"/>
      <c r="G16" s="66"/>
      <c r="H16" s="4"/>
      <c r="I16" s="4"/>
    </row>
    <row r="17" spans="1:9" ht="13.5" x14ac:dyDescent="0.3">
      <c r="A17" s="175"/>
      <c r="B17" s="176"/>
      <c r="C17" s="66"/>
      <c r="D17" s="66"/>
      <c r="E17" s="66"/>
      <c r="F17" s="66"/>
      <c r="G17" s="66"/>
      <c r="H17" s="4"/>
      <c r="I17" s="4"/>
    </row>
    <row r="18" spans="1:9" ht="13.5" x14ac:dyDescent="0.3">
      <c r="A18" s="175"/>
      <c r="B18" s="176"/>
      <c r="C18" s="66"/>
      <c r="D18" s="66"/>
      <c r="E18" s="66"/>
      <c r="F18" s="66"/>
      <c r="G18" s="66"/>
      <c r="H18" s="4"/>
      <c r="I18" s="4"/>
    </row>
    <row r="19" spans="1:9" ht="13.5" x14ac:dyDescent="0.3">
      <c r="A19" s="175"/>
      <c r="B19" s="176"/>
      <c r="C19" s="66"/>
      <c r="D19" s="66"/>
      <c r="E19" s="66"/>
      <c r="F19" s="66"/>
      <c r="G19" s="66"/>
      <c r="H19" s="4"/>
      <c r="I19" s="4"/>
    </row>
    <row r="20" spans="1:9" ht="13.5" x14ac:dyDescent="0.3">
      <c r="A20" s="175"/>
      <c r="B20" s="176"/>
      <c r="C20" s="66"/>
      <c r="D20" s="66"/>
      <c r="E20" s="66"/>
      <c r="F20" s="66"/>
      <c r="G20" s="66"/>
      <c r="H20" s="4"/>
      <c r="I20" s="4"/>
    </row>
    <row r="21" spans="1:9" ht="13.5" x14ac:dyDescent="0.3">
      <c r="A21" s="175"/>
      <c r="B21" s="176"/>
      <c r="C21" s="66"/>
      <c r="D21" s="66"/>
      <c r="E21" s="66"/>
      <c r="F21" s="66"/>
      <c r="G21" s="66"/>
      <c r="H21" s="4"/>
      <c r="I21" s="4"/>
    </row>
    <row r="22" spans="1:9" ht="13.5" x14ac:dyDescent="0.3">
      <c r="A22" s="175"/>
      <c r="B22" s="176"/>
      <c r="C22" s="66"/>
      <c r="D22" s="66"/>
      <c r="E22" s="66"/>
      <c r="F22" s="66"/>
      <c r="G22" s="66"/>
      <c r="H22" s="4"/>
      <c r="I22" s="4"/>
    </row>
    <row r="23" spans="1:9" ht="13.5" x14ac:dyDescent="0.35">
      <c r="A23" s="175"/>
      <c r="B23" s="177"/>
      <c r="C23" s="78"/>
      <c r="D23" s="78"/>
      <c r="E23" s="78"/>
      <c r="F23" s="78"/>
      <c r="G23" s="78" t="s">
        <v>299</v>
      </c>
      <c r="H23" s="65">
        <f>SUM(H9:H22)</f>
        <v>0</v>
      </c>
      <c r="I23" s="65">
        <f>SUM(I9:I22)</f>
        <v>0</v>
      </c>
    </row>
    <row r="24" spans="1:9" ht="13.5" x14ac:dyDescent="0.35">
      <c r="A24" s="30"/>
      <c r="B24" s="30"/>
      <c r="C24" s="30"/>
      <c r="D24" s="30"/>
      <c r="E24" s="30"/>
      <c r="F24" s="30"/>
      <c r="G24" s="2"/>
      <c r="H24" s="2"/>
    </row>
    <row r="25" spans="1:9" ht="13.5" x14ac:dyDescent="0.35">
      <c r="A25" s="584" t="s">
        <v>459</v>
      </c>
      <c r="B25" s="584"/>
      <c r="C25" s="584"/>
      <c r="D25" s="584"/>
      <c r="E25" s="584"/>
      <c r="F25" s="584"/>
      <c r="G25" s="584"/>
      <c r="H25" s="584"/>
      <c r="I25" s="584"/>
    </row>
    <row r="26" spans="1:9" ht="13.5" x14ac:dyDescent="0.35">
      <c r="A26" s="135"/>
      <c r="B26" s="30"/>
      <c r="C26" s="30"/>
      <c r="D26" s="30"/>
      <c r="E26" s="30"/>
      <c r="F26" s="30"/>
      <c r="G26" s="2"/>
      <c r="H26" s="2"/>
    </row>
    <row r="27" spans="1:9" x14ac:dyDescent="0.25">
      <c r="A27" s="21"/>
      <c r="B27" s="21"/>
      <c r="C27" s="21"/>
      <c r="D27" s="21"/>
      <c r="E27" s="21"/>
      <c r="F27" s="21"/>
      <c r="G27" s="21"/>
      <c r="H27" s="21"/>
    </row>
    <row r="28" spans="1:9" ht="13.5" x14ac:dyDescent="0.35">
      <c r="A28" s="52" t="s">
        <v>93</v>
      </c>
      <c r="B28" s="2"/>
      <c r="C28" s="2"/>
      <c r="D28" s="2"/>
      <c r="E28" s="2"/>
      <c r="F28" s="2"/>
      <c r="G28" s="2"/>
      <c r="H28" s="2"/>
    </row>
    <row r="29" spans="1:9" ht="13.5" x14ac:dyDescent="0.35">
      <c r="A29" s="2"/>
      <c r="B29" s="2"/>
      <c r="C29" s="2"/>
      <c r="D29" s="2"/>
      <c r="E29" s="2"/>
      <c r="F29" s="2"/>
      <c r="G29" s="2"/>
      <c r="H29" s="2"/>
    </row>
    <row r="30" spans="1:9" ht="13.5" x14ac:dyDescent="0.35">
      <c r="A30" s="2"/>
      <c r="B30" s="2"/>
      <c r="C30" s="2"/>
      <c r="D30" s="2"/>
      <c r="E30" s="2"/>
      <c r="F30" s="2"/>
      <c r="G30" s="2"/>
      <c r="H30" s="12"/>
    </row>
    <row r="31" spans="1:9" ht="13.5" x14ac:dyDescent="0.35">
      <c r="A31" s="52"/>
      <c r="B31" s="52" t="s">
        <v>244</v>
      </c>
      <c r="C31" s="52"/>
      <c r="D31" s="52"/>
      <c r="E31" s="52"/>
      <c r="F31" s="52"/>
      <c r="G31" s="2"/>
      <c r="H31" s="12"/>
    </row>
    <row r="32" spans="1:9" ht="13.5" x14ac:dyDescent="0.35">
      <c r="A32" s="2"/>
      <c r="B32" s="2" t="s">
        <v>243</v>
      </c>
      <c r="C32" s="2"/>
      <c r="D32" s="2"/>
      <c r="E32" s="2"/>
      <c r="F32" s="2"/>
      <c r="G32" s="2"/>
      <c r="H32" s="12"/>
    </row>
    <row r="33" spans="1:6" ht="13" x14ac:dyDescent="0.3">
      <c r="A33" s="49"/>
      <c r="B33" s="49" t="s">
        <v>122</v>
      </c>
      <c r="C33" s="49"/>
      <c r="D33" s="49"/>
      <c r="E33" s="49"/>
      <c r="F33" s="49"/>
    </row>
  </sheetData>
  <mergeCells count="9">
    <mergeCell ref="G1:H1"/>
    <mergeCell ref="G2:H2"/>
    <mergeCell ref="A25:I25"/>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4"/>
  <sheetViews>
    <sheetView view="pageBreakPreview" zoomScale="80" zoomScaleSheetLayoutView="80" workbookViewId="0">
      <selection activeCell="G2" sqref="G2:H2"/>
    </sheetView>
  </sheetViews>
  <sheetFormatPr defaultColWidth="9.1796875" defaultRowHeight="12.5" x14ac:dyDescent="0.25"/>
  <cols>
    <col min="1" max="1" width="5.453125" style="119" customWidth="1"/>
    <col min="2" max="2" width="13.1796875" style="119" customWidth="1"/>
    <col min="3" max="3" width="15.1796875" style="119" customWidth="1"/>
    <col min="4" max="4" width="18" style="119" customWidth="1"/>
    <col min="5" max="5" width="20.54296875" style="119" customWidth="1"/>
    <col min="6" max="6" width="21.26953125" style="119" customWidth="1"/>
    <col min="7" max="7" width="15.1796875" style="119" customWidth="1"/>
    <col min="8" max="8" width="15.54296875" style="119" customWidth="1"/>
    <col min="9" max="9" width="13.453125" style="119" customWidth="1"/>
    <col min="10" max="10" width="0" style="119" hidden="1" customWidth="1"/>
    <col min="11" max="16384" width="9.1796875" style="119"/>
  </cols>
  <sheetData>
    <row r="1" spans="1:10" ht="13.5" x14ac:dyDescent="0.35">
      <c r="A1" s="588" t="s">
        <v>478</v>
      </c>
      <c r="B1" s="588"/>
      <c r="C1" s="588"/>
      <c r="D1" s="588"/>
      <c r="E1" s="588"/>
      <c r="F1" s="588"/>
      <c r="G1" s="550" t="s">
        <v>94</v>
      </c>
      <c r="H1" s="550"/>
    </row>
    <row r="2" spans="1:10" ht="13.5" x14ac:dyDescent="0.35">
      <c r="A2" s="58" t="s">
        <v>123</v>
      </c>
      <c r="B2" s="57"/>
      <c r="C2" s="59"/>
      <c r="D2" s="59"/>
      <c r="E2" s="59"/>
      <c r="F2" s="59"/>
      <c r="G2" s="548" t="str">
        <f>'ფორმა N1'!M2</f>
        <v>01.01.2023-31.12.2023</v>
      </c>
      <c r="H2" s="548"/>
    </row>
    <row r="3" spans="1:10" ht="13.5" x14ac:dyDescent="0.35">
      <c r="A3" s="58"/>
      <c r="B3" s="58"/>
      <c r="C3" s="58"/>
      <c r="D3" s="58"/>
      <c r="E3" s="58"/>
      <c r="F3" s="58"/>
      <c r="G3" s="165"/>
      <c r="H3" s="165"/>
    </row>
    <row r="4" spans="1:10" ht="13.5" x14ac:dyDescent="0.35">
      <c r="A4" s="59" t="s">
        <v>247</v>
      </c>
      <c r="B4" s="59"/>
      <c r="C4" s="59"/>
      <c r="D4" s="59"/>
      <c r="E4" s="59"/>
      <c r="F4" s="59"/>
      <c r="G4" s="58"/>
      <c r="H4" s="58"/>
    </row>
    <row r="5" spans="1:10" ht="13.5" x14ac:dyDescent="0.35">
      <c r="A5" s="395" t="str">
        <f>'ფორმა N1'!D4</f>
        <v>პ/გ ”საქართველოს რესპუბლიკური პარტია”</v>
      </c>
      <c r="B5" s="62"/>
      <c r="C5" s="62"/>
      <c r="D5" s="62"/>
      <c r="E5" s="62"/>
      <c r="F5" s="62"/>
      <c r="G5" s="63"/>
      <c r="H5" s="63"/>
    </row>
    <row r="6" spans="1:10" ht="13.5" x14ac:dyDescent="0.35">
      <c r="A6" s="59"/>
      <c r="B6" s="59"/>
      <c r="C6" s="59"/>
      <c r="D6" s="59"/>
      <c r="E6" s="59"/>
      <c r="F6" s="59"/>
      <c r="G6" s="58"/>
      <c r="H6" s="58"/>
    </row>
    <row r="7" spans="1:10" ht="13.5" x14ac:dyDescent="0.25">
      <c r="A7" s="164"/>
      <c r="B7" s="164"/>
      <c r="C7" s="164"/>
      <c r="D7" s="164"/>
      <c r="E7" s="164"/>
      <c r="F7" s="164"/>
      <c r="G7" s="60"/>
      <c r="H7" s="60"/>
    </row>
    <row r="8" spans="1:10" ht="27" x14ac:dyDescent="0.25">
      <c r="A8" s="69" t="s">
        <v>64</v>
      </c>
      <c r="B8" s="69" t="s">
        <v>300</v>
      </c>
      <c r="C8" s="69" t="s">
        <v>301</v>
      </c>
      <c r="D8" s="69" t="s">
        <v>208</v>
      </c>
      <c r="E8" s="69" t="s">
        <v>306</v>
      </c>
      <c r="F8" s="69" t="s">
        <v>302</v>
      </c>
      <c r="G8" s="61" t="s">
        <v>10</v>
      </c>
      <c r="H8" s="61" t="s">
        <v>9</v>
      </c>
      <c r="J8" s="143" t="s">
        <v>305</v>
      </c>
    </row>
    <row r="9" spans="1:10" ht="13.5" x14ac:dyDescent="0.25">
      <c r="A9" s="77"/>
      <c r="B9" s="77"/>
      <c r="C9" s="77"/>
      <c r="D9" s="77"/>
      <c r="E9" s="77"/>
      <c r="F9" s="77"/>
      <c r="G9" s="4"/>
      <c r="H9" s="4"/>
      <c r="J9" s="143" t="s">
        <v>0</v>
      </c>
    </row>
    <row r="10" spans="1:10" ht="13.5" x14ac:dyDescent="0.25">
      <c r="A10" s="77"/>
      <c r="B10" s="77"/>
      <c r="C10" s="77"/>
      <c r="D10" s="77"/>
      <c r="E10" s="77"/>
      <c r="F10" s="77"/>
      <c r="G10" s="4"/>
      <c r="H10" s="4"/>
    </row>
    <row r="11" spans="1:10" ht="13.5" x14ac:dyDescent="0.25">
      <c r="A11" s="66"/>
      <c r="B11" s="66"/>
      <c r="C11" s="66"/>
      <c r="D11" s="66"/>
      <c r="E11" s="66"/>
      <c r="F11" s="66"/>
      <c r="G11" s="4"/>
      <c r="H11" s="4"/>
    </row>
    <row r="12" spans="1:10" ht="13.5" x14ac:dyDescent="0.25">
      <c r="A12" s="66"/>
      <c r="B12" s="66"/>
      <c r="C12" s="66"/>
      <c r="D12" s="66"/>
      <c r="E12" s="66"/>
      <c r="F12" s="66"/>
      <c r="G12" s="4"/>
      <c r="H12" s="4"/>
    </row>
    <row r="13" spans="1:10" ht="13.5" x14ac:dyDescent="0.25">
      <c r="A13" s="66"/>
      <c r="B13" s="66"/>
      <c r="C13" s="66"/>
      <c r="D13" s="66"/>
      <c r="E13" s="66"/>
      <c r="F13" s="66"/>
      <c r="G13" s="4"/>
      <c r="H13" s="4"/>
    </row>
    <row r="14" spans="1:10" ht="13.5" x14ac:dyDescent="0.25">
      <c r="A14" s="66"/>
      <c r="B14" s="66"/>
      <c r="C14" s="66"/>
      <c r="D14" s="66"/>
      <c r="E14" s="66"/>
      <c r="F14" s="66"/>
      <c r="G14" s="4"/>
      <c r="H14" s="4"/>
    </row>
    <row r="15" spans="1:10" ht="13.5" x14ac:dyDescent="0.25">
      <c r="A15" s="66"/>
      <c r="B15" s="66"/>
      <c r="C15" s="66"/>
      <c r="D15" s="66"/>
      <c r="E15" s="66"/>
      <c r="F15" s="66"/>
      <c r="G15" s="4"/>
      <c r="H15" s="4"/>
    </row>
    <row r="16" spans="1:10" ht="13.5" x14ac:dyDescent="0.25">
      <c r="A16" s="66"/>
      <c r="B16" s="66"/>
      <c r="C16" s="66"/>
      <c r="D16" s="66"/>
      <c r="E16" s="66"/>
      <c r="F16" s="66"/>
      <c r="G16" s="4"/>
      <c r="H16" s="4"/>
    </row>
    <row r="17" spans="1:9" ht="13.5" x14ac:dyDescent="0.25">
      <c r="A17" s="66"/>
      <c r="B17" s="66"/>
      <c r="C17" s="66"/>
      <c r="D17" s="66"/>
      <c r="E17" s="66"/>
      <c r="F17" s="66"/>
      <c r="G17" s="4"/>
      <c r="H17" s="4"/>
    </row>
    <row r="18" spans="1:9" ht="13.5" x14ac:dyDescent="0.25">
      <c r="A18" s="66"/>
      <c r="B18" s="66"/>
      <c r="C18" s="66"/>
      <c r="D18" s="66"/>
      <c r="E18" s="66"/>
      <c r="F18" s="66"/>
      <c r="G18" s="4"/>
      <c r="H18" s="4"/>
    </row>
    <row r="19" spans="1:9" ht="13.5" x14ac:dyDescent="0.25">
      <c r="A19" s="66"/>
      <c r="B19" s="66"/>
      <c r="C19" s="66"/>
      <c r="D19" s="66"/>
      <c r="E19" s="66"/>
      <c r="F19" s="66"/>
      <c r="G19" s="4"/>
      <c r="H19" s="4"/>
    </row>
    <row r="20" spans="1:9" ht="13.5" x14ac:dyDescent="0.25">
      <c r="A20" s="66"/>
      <c r="B20" s="66"/>
      <c r="C20" s="66"/>
      <c r="D20" s="66"/>
      <c r="E20" s="66"/>
      <c r="F20" s="66"/>
      <c r="G20" s="4"/>
      <c r="H20" s="4"/>
    </row>
    <row r="21" spans="1:9" ht="13.5" x14ac:dyDescent="0.25">
      <c r="A21" s="66"/>
      <c r="B21" s="66"/>
      <c r="C21" s="66"/>
      <c r="D21" s="66"/>
      <c r="E21" s="66"/>
      <c r="F21" s="66"/>
      <c r="G21" s="4"/>
      <c r="H21" s="4"/>
    </row>
    <row r="22" spans="1:9" ht="13.5" x14ac:dyDescent="0.25">
      <c r="A22" s="66"/>
      <c r="B22" s="66"/>
      <c r="C22" s="66"/>
      <c r="D22" s="66"/>
      <c r="E22" s="66"/>
      <c r="F22" s="66"/>
      <c r="G22" s="4"/>
      <c r="H22" s="4"/>
    </row>
    <row r="23" spans="1:9" ht="13.5" x14ac:dyDescent="0.35">
      <c r="A23" s="66"/>
      <c r="B23" s="78"/>
      <c r="C23" s="78"/>
      <c r="D23" s="78"/>
      <c r="E23" s="78"/>
      <c r="F23" s="78" t="s">
        <v>304</v>
      </c>
      <c r="G23" s="65">
        <f>SUM(G9:G22)</f>
        <v>0</v>
      </c>
      <c r="H23" s="65">
        <f>SUM(H9:H22)</f>
        <v>0</v>
      </c>
    </row>
    <row r="24" spans="1:9" ht="13.5" x14ac:dyDescent="0.35">
      <c r="A24" s="141"/>
      <c r="B24" s="141"/>
      <c r="C24" s="141"/>
      <c r="D24" s="141"/>
      <c r="E24" s="141"/>
      <c r="F24" s="141"/>
      <c r="G24" s="141"/>
      <c r="H24" s="118"/>
      <c r="I24" s="118"/>
    </row>
    <row r="25" spans="1:9" ht="13.5" x14ac:dyDescent="0.35">
      <c r="A25" s="571" t="s">
        <v>460</v>
      </c>
      <c r="B25" s="571"/>
      <c r="C25" s="571"/>
      <c r="D25" s="571"/>
      <c r="E25" s="571"/>
      <c r="F25" s="571"/>
      <c r="G25" s="571"/>
      <c r="H25" s="571"/>
      <c r="I25" s="118"/>
    </row>
    <row r="26" spans="1:9" ht="13.5" x14ac:dyDescent="0.35">
      <c r="A26" s="142"/>
      <c r="B26" s="142"/>
      <c r="C26" s="141"/>
      <c r="D26" s="141"/>
      <c r="E26" s="141"/>
      <c r="F26" s="141"/>
      <c r="G26" s="141"/>
      <c r="H26" s="118"/>
      <c r="I26" s="118"/>
    </row>
    <row r="27" spans="1:9" ht="13.5" x14ac:dyDescent="0.35">
      <c r="A27" s="142"/>
      <c r="B27" s="142"/>
      <c r="C27" s="118"/>
      <c r="D27" s="118"/>
      <c r="E27" s="118"/>
      <c r="F27" s="118"/>
      <c r="G27" s="118"/>
      <c r="H27" s="118"/>
      <c r="I27" s="118"/>
    </row>
    <row r="28" spans="1:9" x14ac:dyDescent="0.25">
      <c r="A28" s="140"/>
      <c r="B28" s="140"/>
      <c r="C28" s="140"/>
      <c r="D28" s="140"/>
      <c r="E28" s="140"/>
      <c r="F28" s="140"/>
      <c r="G28" s="140"/>
      <c r="H28" s="140"/>
      <c r="I28" s="140"/>
    </row>
    <row r="29" spans="1:9" ht="13.5" x14ac:dyDescent="0.35">
      <c r="A29" s="123" t="s">
        <v>93</v>
      </c>
      <c r="B29" s="123"/>
      <c r="C29" s="118"/>
      <c r="D29" s="118"/>
      <c r="E29" s="118"/>
      <c r="F29" s="118"/>
      <c r="G29" s="118"/>
      <c r="H29" s="118"/>
      <c r="I29" s="118"/>
    </row>
    <row r="30" spans="1:9" ht="13.5" x14ac:dyDescent="0.35">
      <c r="A30" s="118"/>
      <c r="B30" s="118"/>
      <c r="C30" s="118"/>
      <c r="D30" s="118"/>
      <c r="E30" s="118"/>
      <c r="F30" s="118"/>
      <c r="G30" s="118"/>
      <c r="H30" s="118"/>
      <c r="I30" s="118"/>
    </row>
    <row r="31" spans="1:9" ht="13.5" x14ac:dyDescent="0.35">
      <c r="A31" s="118"/>
      <c r="B31" s="118"/>
      <c r="C31" s="118"/>
      <c r="D31" s="118"/>
      <c r="E31" s="118"/>
      <c r="F31" s="118"/>
      <c r="G31" s="118"/>
      <c r="H31" s="118"/>
      <c r="I31" s="124"/>
    </row>
    <row r="32" spans="1:9" ht="13.5" x14ac:dyDescent="0.35">
      <c r="A32" s="123"/>
      <c r="B32" s="123"/>
      <c r="C32" s="123" t="s">
        <v>361</v>
      </c>
      <c r="D32" s="123"/>
      <c r="E32" s="141"/>
      <c r="F32" s="123"/>
      <c r="G32" s="123"/>
      <c r="H32" s="118"/>
      <c r="I32" s="124"/>
    </row>
    <row r="33" spans="1:9" ht="13.5" x14ac:dyDescent="0.35">
      <c r="A33" s="118"/>
      <c r="B33" s="118"/>
      <c r="C33" s="118" t="s">
        <v>243</v>
      </c>
      <c r="D33" s="118"/>
      <c r="E33" s="118"/>
      <c r="F33" s="118"/>
      <c r="G33" s="118"/>
      <c r="H33" s="118"/>
      <c r="I33" s="124"/>
    </row>
    <row r="34" spans="1:9" ht="13" x14ac:dyDescent="0.3">
      <c r="A34" s="125"/>
      <c r="B34" s="125"/>
      <c r="C34" s="125" t="s">
        <v>122</v>
      </c>
      <c r="D34" s="125"/>
      <c r="E34" s="125"/>
      <c r="F34" s="125"/>
      <c r="G34" s="125"/>
    </row>
  </sheetData>
  <mergeCells count="4">
    <mergeCell ref="G1:H1"/>
    <mergeCell ref="G2:H2"/>
    <mergeCell ref="A1:F1"/>
    <mergeCell ref="A25:H25"/>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L38"/>
  <sheetViews>
    <sheetView view="pageBreakPreview" zoomScale="80" zoomScaleSheetLayoutView="80" workbookViewId="0">
      <selection activeCell="A26" sqref="A26:XFD34"/>
    </sheetView>
  </sheetViews>
  <sheetFormatPr defaultColWidth="9.1796875" defaultRowHeight="12.5" x14ac:dyDescent="0.25"/>
  <cols>
    <col min="1" max="1" width="5.453125" style="143" customWidth="1"/>
    <col min="2" max="2" width="27.54296875" style="143" customWidth="1"/>
    <col min="3" max="3" width="19.26953125" style="143" customWidth="1"/>
    <col min="4" max="4" width="16.81640625" style="143" customWidth="1"/>
    <col min="5" max="5" width="13.1796875" style="143" customWidth="1"/>
    <col min="6" max="6" width="17" style="143" customWidth="1"/>
    <col min="7" max="7" width="13.7265625" style="143" customWidth="1"/>
    <col min="8" max="8" width="19.453125" style="143" bestFit="1" customWidth="1"/>
    <col min="9" max="9" width="18.54296875" style="143" bestFit="1" customWidth="1"/>
    <col min="10" max="10" width="16.7265625" style="143" customWidth="1"/>
    <col min="11" max="11" width="17.7265625" style="143" customWidth="1"/>
    <col min="12" max="12" width="12.81640625" style="143" customWidth="1"/>
    <col min="13" max="16384" width="9.1796875" style="143"/>
  </cols>
  <sheetData>
    <row r="2" spans="1:12" ht="13.5" x14ac:dyDescent="0.35">
      <c r="A2" s="575" t="s">
        <v>379</v>
      </c>
      <c r="B2" s="575"/>
      <c r="C2" s="575"/>
      <c r="D2" s="575"/>
      <c r="E2" s="223"/>
      <c r="F2" s="59"/>
      <c r="G2" s="59"/>
      <c r="H2" s="59"/>
      <c r="I2" s="59"/>
      <c r="J2" s="226"/>
      <c r="K2" s="225"/>
      <c r="L2" s="225" t="s">
        <v>94</v>
      </c>
    </row>
    <row r="3" spans="1:12" ht="13.5" x14ac:dyDescent="0.35">
      <c r="A3" s="58" t="s">
        <v>123</v>
      </c>
      <c r="B3" s="57"/>
      <c r="C3" s="59"/>
      <c r="D3" s="59"/>
      <c r="E3" s="59"/>
      <c r="F3" s="59"/>
      <c r="G3" s="59"/>
      <c r="H3" s="59"/>
      <c r="I3" s="59"/>
      <c r="J3" s="226"/>
      <c r="K3" s="548" t="str">
        <f>'ფორმა N1'!M2</f>
        <v>01.01.2023-31.12.2023</v>
      </c>
      <c r="L3" s="548"/>
    </row>
    <row r="4" spans="1:12" ht="13.5" x14ac:dyDescent="0.35">
      <c r="A4" s="58"/>
      <c r="B4" s="58"/>
      <c r="C4" s="57"/>
      <c r="D4" s="57"/>
      <c r="E4" s="57"/>
      <c r="F4" s="57"/>
      <c r="G4" s="57"/>
      <c r="H4" s="57"/>
      <c r="I4" s="57"/>
      <c r="J4" s="226"/>
      <c r="K4" s="226"/>
      <c r="L4" s="226"/>
    </row>
    <row r="5" spans="1:12" ht="13.5" x14ac:dyDescent="0.35">
      <c r="A5" s="59" t="s">
        <v>247</v>
      </c>
      <c r="B5" s="59"/>
      <c r="C5" s="59"/>
      <c r="D5" s="59"/>
      <c r="E5" s="59"/>
      <c r="F5" s="59"/>
      <c r="G5" s="59"/>
      <c r="H5" s="59"/>
      <c r="I5" s="59"/>
      <c r="J5" s="58"/>
      <c r="K5" s="58"/>
      <c r="L5" s="58"/>
    </row>
    <row r="6" spans="1:12" ht="13.5" x14ac:dyDescent="0.35">
      <c r="A6" s="395" t="str">
        <f>'ფორმა N1'!D4</f>
        <v>პ/გ ”საქართველოს რესპუბლიკური პარტია”</v>
      </c>
      <c r="B6" s="62"/>
      <c r="C6" s="62"/>
      <c r="D6" s="62"/>
      <c r="E6" s="62"/>
      <c r="F6" s="62"/>
      <c r="G6" s="62"/>
      <c r="H6" s="62"/>
      <c r="I6" s="62"/>
      <c r="J6" s="63"/>
      <c r="K6" s="63"/>
    </row>
    <row r="7" spans="1:12" ht="13.5" x14ac:dyDescent="0.35">
      <c r="A7" s="59"/>
      <c r="B7" s="59"/>
      <c r="C7" s="59"/>
      <c r="D7" s="59"/>
      <c r="E7" s="59"/>
      <c r="F7" s="59"/>
      <c r="G7" s="59"/>
      <c r="H7" s="59"/>
      <c r="I7" s="59"/>
      <c r="J7" s="58"/>
      <c r="K7" s="58"/>
      <c r="L7" s="58"/>
    </row>
    <row r="8" spans="1:12" ht="13.5" x14ac:dyDescent="0.25">
      <c r="A8" s="221"/>
      <c r="B8" s="221"/>
      <c r="C8" s="221"/>
      <c r="D8" s="221"/>
      <c r="E8" s="221"/>
      <c r="F8" s="221"/>
      <c r="G8" s="221"/>
      <c r="H8" s="221"/>
      <c r="I8" s="221"/>
      <c r="J8" s="60"/>
      <c r="K8" s="60"/>
      <c r="L8" s="60"/>
    </row>
    <row r="9" spans="1:12" ht="40.5" x14ac:dyDescent="0.25">
      <c r="A9" s="69" t="s">
        <v>64</v>
      </c>
      <c r="B9" s="69" t="s">
        <v>380</v>
      </c>
      <c r="C9" s="69" t="s">
        <v>381</v>
      </c>
      <c r="D9" s="69" t="s">
        <v>382</v>
      </c>
      <c r="E9" s="69" t="s">
        <v>383</v>
      </c>
      <c r="F9" s="69" t="s">
        <v>384</v>
      </c>
      <c r="G9" s="69" t="s">
        <v>385</v>
      </c>
      <c r="H9" s="69" t="s">
        <v>406</v>
      </c>
      <c r="I9" s="69" t="s">
        <v>386</v>
      </c>
      <c r="J9" s="69" t="s">
        <v>387</v>
      </c>
      <c r="K9" s="69" t="s">
        <v>388</v>
      </c>
      <c r="L9" s="69" t="s">
        <v>286</v>
      </c>
    </row>
    <row r="10" spans="1:12" ht="13.5" x14ac:dyDescent="0.25">
      <c r="A10" s="77">
        <v>1</v>
      </c>
      <c r="B10" s="292"/>
      <c r="C10" s="77"/>
      <c r="D10" s="77"/>
      <c r="E10" s="77"/>
      <c r="F10" s="77"/>
      <c r="G10" s="77"/>
      <c r="H10" s="77"/>
      <c r="I10" s="77"/>
      <c r="J10" s="4"/>
      <c r="K10" s="4"/>
      <c r="L10" s="77"/>
    </row>
    <row r="11" spans="1:12" ht="13.5" x14ac:dyDescent="0.25">
      <c r="A11" s="77">
        <v>2</v>
      </c>
      <c r="B11" s="292"/>
      <c r="C11" s="77"/>
      <c r="D11" s="77"/>
      <c r="E11" s="77"/>
      <c r="F11" s="77"/>
      <c r="G11" s="77"/>
      <c r="H11" s="77"/>
      <c r="I11" s="77"/>
      <c r="J11" s="4"/>
      <c r="K11" s="4"/>
      <c r="L11" s="77"/>
    </row>
    <row r="12" spans="1:12" ht="13.5" x14ac:dyDescent="0.25">
      <c r="A12" s="77">
        <v>3</v>
      </c>
      <c r="B12" s="292"/>
      <c r="C12" s="66"/>
      <c r="D12" s="66"/>
      <c r="E12" s="66"/>
      <c r="F12" s="66"/>
      <c r="G12" s="66"/>
      <c r="H12" s="66"/>
      <c r="I12" s="66"/>
      <c r="J12" s="4"/>
      <c r="K12" s="4"/>
      <c r="L12" s="66"/>
    </row>
    <row r="13" spans="1:12" ht="13.5" x14ac:dyDescent="0.25">
      <c r="A13" s="77">
        <v>4</v>
      </c>
      <c r="B13" s="292"/>
      <c r="C13" s="66"/>
      <c r="D13" s="66"/>
      <c r="E13" s="66"/>
      <c r="F13" s="66"/>
      <c r="G13" s="66"/>
      <c r="H13" s="66"/>
      <c r="I13" s="66"/>
      <c r="J13" s="4"/>
      <c r="K13" s="4"/>
      <c r="L13" s="66"/>
    </row>
    <row r="14" spans="1:12" ht="13.5" x14ac:dyDescent="0.25">
      <c r="A14" s="77">
        <v>5</v>
      </c>
      <c r="B14" s="292"/>
      <c r="C14" s="66"/>
      <c r="D14" s="66"/>
      <c r="E14" s="66"/>
      <c r="F14" s="66"/>
      <c r="G14" s="66"/>
      <c r="H14" s="66"/>
      <c r="I14" s="66"/>
      <c r="J14" s="4"/>
      <c r="K14" s="4"/>
      <c r="L14" s="66"/>
    </row>
    <row r="15" spans="1:12" ht="13.5" x14ac:dyDescent="0.25">
      <c r="A15" s="77">
        <v>6</v>
      </c>
      <c r="B15" s="292"/>
      <c r="C15" s="66"/>
      <c r="D15" s="66"/>
      <c r="E15" s="66"/>
      <c r="F15" s="66"/>
      <c r="G15" s="66"/>
      <c r="H15" s="66"/>
      <c r="I15" s="66"/>
      <c r="J15" s="4"/>
      <c r="K15" s="4"/>
      <c r="L15" s="66"/>
    </row>
    <row r="16" spans="1:12" ht="13.5" x14ac:dyDescent="0.25">
      <c r="A16" s="77">
        <v>7</v>
      </c>
      <c r="B16" s="292"/>
      <c r="C16" s="66"/>
      <c r="D16" s="66"/>
      <c r="E16" s="66"/>
      <c r="F16" s="66"/>
      <c r="G16" s="66"/>
      <c r="H16" s="66"/>
      <c r="I16" s="66"/>
      <c r="J16" s="4"/>
      <c r="K16" s="4"/>
      <c r="L16" s="66"/>
    </row>
    <row r="17" spans="1:12" ht="13.5" x14ac:dyDescent="0.25">
      <c r="A17" s="77">
        <v>8</v>
      </c>
      <c r="B17" s="292"/>
      <c r="C17" s="66"/>
      <c r="D17" s="66"/>
      <c r="E17" s="66"/>
      <c r="F17" s="66"/>
      <c r="G17" s="66"/>
      <c r="H17" s="66"/>
      <c r="I17" s="66"/>
      <c r="J17" s="4"/>
      <c r="K17" s="4"/>
      <c r="L17" s="66"/>
    </row>
    <row r="18" spans="1:12" ht="13.5" x14ac:dyDescent="0.25">
      <c r="A18" s="77">
        <v>9</v>
      </c>
      <c r="B18" s="292"/>
      <c r="C18" s="66"/>
      <c r="D18" s="66"/>
      <c r="E18" s="66"/>
      <c r="F18" s="66"/>
      <c r="G18" s="66"/>
      <c r="H18" s="66"/>
      <c r="I18" s="66"/>
      <c r="J18" s="4"/>
      <c r="K18" s="4"/>
      <c r="L18" s="66"/>
    </row>
    <row r="19" spans="1:12" ht="13.5" x14ac:dyDescent="0.25">
      <c r="A19" s="77">
        <v>10</v>
      </c>
      <c r="B19" s="292"/>
      <c r="C19" s="66"/>
      <c r="D19" s="66"/>
      <c r="E19" s="66"/>
      <c r="F19" s="66"/>
      <c r="G19" s="66"/>
      <c r="H19" s="66"/>
      <c r="I19" s="66"/>
      <c r="J19" s="4"/>
      <c r="K19" s="4"/>
      <c r="L19" s="66"/>
    </row>
    <row r="20" spans="1:12" ht="13.5" x14ac:dyDescent="0.25">
      <c r="A20" s="77">
        <v>11</v>
      </c>
      <c r="B20" s="292"/>
      <c r="C20" s="66"/>
      <c r="D20" s="66"/>
      <c r="E20" s="66"/>
      <c r="F20" s="66"/>
      <c r="G20" s="66"/>
      <c r="H20" s="66"/>
      <c r="I20" s="66"/>
      <c r="J20" s="4"/>
      <c r="K20" s="4"/>
      <c r="L20" s="66"/>
    </row>
    <row r="21" spans="1:12" ht="13.5" x14ac:dyDescent="0.25">
      <c r="A21" s="77">
        <v>12</v>
      </c>
      <c r="B21" s="292"/>
      <c r="C21" s="66"/>
      <c r="D21" s="66"/>
      <c r="E21" s="66"/>
      <c r="F21" s="66"/>
      <c r="G21" s="66"/>
      <c r="H21" s="66"/>
      <c r="I21" s="66"/>
      <c r="J21" s="4"/>
      <c r="K21" s="4"/>
      <c r="L21" s="66"/>
    </row>
    <row r="22" spans="1:12" ht="13.5" x14ac:dyDescent="0.25">
      <c r="A22" s="77">
        <v>13</v>
      </c>
      <c r="B22" s="292"/>
      <c r="C22" s="66"/>
      <c r="D22" s="66"/>
      <c r="E22" s="66"/>
      <c r="F22" s="66"/>
      <c r="G22" s="66"/>
      <c r="H22" s="66"/>
      <c r="I22" s="66"/>
      <c r="J22" s="4"/>
      <c r="K22" s="4"/>
      <c r="L22" s="66"/>
    </row>
    <row r="23" spans="1:12" ht="13.5" x14ac:dyDescent="0.25">
      <c r="A23" s="77">
        <v>14</v>
      </c>
      <c r="B23" s="292"/>
      <c r="C23" s="66"/>
      <c r="D23" s="66"/>
      <c r="E23" s="66"/>
      <c r="F23" s="66"/>
      <c r="G23" s="66"/>
      <c r="H23" s="66"/>
      <c r="I23" s="66"/>
      <c r="J23" s="4"/>
      <c r="K23" s="4"/>
      <c r="L23" s="66"/>
    </row>
    <row r="24" spans="1:12" ht="13.5" x14ac:dyDescent="0.25">
      <c r="A24" s="77">
        <v>15</v>
      </c>
      <c r="B24" s="292"/>
      <c r="C24" s="66"/>
      <c r="D24" s="66"/>
      <c r="E24" s="66"/>
      <c r="F24" s="66"/>
      <c r="G24" s="66"/>
      <c r="H24" s="66"/>
      <c r="I24" s="66"/>
      <c r="J24" s="4"/>
      <c r="K24" s="4"/>
      <c r="L24" s="66"/>
    </row>
    <row r="25" spans="1:12" ht="13.5" x14ac:dyDescent="0.25">
      <c r="A25" s="77">
        <v>16</v>
      </c>
      <c r="B25" s="292"/>
      <c r="C25" s="66"/>
      <c r="D25" s="66"/>
      <c r="E25" s="66"/>
      <c r="F25" s="66"/>
      <c r="G25" s="66"/>
      <c r="H25" s="66"/>
      <c r="I25" s="66"/>
      <c r="J25" s="4"/>
      <c r="K25" s="4"/>
      <c r="L25" s="66"/>
    </row>
    <row r="26" spans="1:12" ht="13.5" x14ac:dyDescent="0.35">
      <c r="A26" s="66"/>
      <c r="B26" s="292"/>
      <c r="C26" s="78"/>
      <c r="D26" s="78"/>
      <c r="E26" s="78"/>
      <c r="F26" s="78"/>
      <c r="G26" s="66"/>
      <c r="H26" s="66"/>
      <c r="I26" s="66"/>
      <c r="J26" s="66" t="s">
        <v>389</v>
      </c>
      <c r="K26" s="65">
        <f>SUM(K10:K25)</f>
        <v>0</v>
      </c>
      <c r="L26" s="66"/>
    </row>
    <row r="27" spans="1:12" ht="13.5" x14ac:dyDescent="0.35">
      <c r="A27" s="141"/>
      <c r="B27" s="141"/>
      <c r="C27" s="141"/>
      <c r="D27" s="141"/>
      <c r="E27" s="141"/>
      <c r="F27" s="141"/>
      <c r="G27" s="141"/>
      <c r="H27" s="141"/>
      <c r="I27" s="141"/>
      <c r="J27" s="141"/>
      <c r="K27" s="118"/>
    </row>
    <row r="28" spans="1:12" ht="26.25" customHeight="1" x14ac:dyDescent="0.25">
      <c r="A28" s="580" t="s">
        <v>491</v>
      </c>
      <c r="B28" s="580"/>
      <c r="C28" s="580"/>
      <c r="D28" s="580"/>
      <c r="E28" s="580"/>
      <c r="F28" s="580"/>
      <c r="G28" s="580"/>
      <c r="H28" s="580"/>
      <c r="I28" s="580"/>
      <c r="J28" s="580"/>
      <c r="K28" s="580"/>
      <c r="L28" s="580"/>
    </row>
    <row r="29" spans="1:12" ht="13.5" x14ac:dyDescent="0.25">
      <c r="A29" s="572" t="s">
        <v>452</v>
      </c>
      <c r="B29" s="572"/>
      <c r="C29" s="572"/>
      <c r="D29" s="572"/>
      <c r="E29" s="572"/>
      <c r="F29" s="572"/>
      <c r="G29" s="572"/>
      <c r="H29" s="572"/>
      <c r="I29" s="572"/>
      <c r="J29" s="572"/>
      <c r="K29" s="572"/>
      <c r="L29" s="572"/>
    </row>
    <row r="30" spans="1:12" ht="13.5" x14ac:dyDescent="0.25">
      <c r="A30" s="572" t="s">
        <v>473</v>
      </c>
      <c r="B30" s="572"/>
      <c r="C30" s="572"/>
      <c r="D30" s="572"/>
      <c r="E30" s="572"/>
      <c r="F30" s="572"/>
      <c r="G30" s="572"/>
      <c r="H30" s="572"/>
      <c r="I30" s="572"/>
      <c r="J30" s="572"/>
      <c r="K30" s="572"/>
      <c r="L30" s="572"/>
    </row>
    <row r="31" spans="1:12" ht="13.5" x14ac:dyDescent="0.25">
      <c r="A31" s="572" t="s">
        <v>461</v>
      </c>
      <c r="B31" s="572"/>
      <c r="C31" s="572"/>
      <c r="D31" s="572"/>
      <c r="E31" s="572"/>
      <c r="F31" s="572"/>
      <c r="G31" s="572"/>
      <c r="H31" s="572"/>
      <c r="I31" s="572"/>
      <c r="J31" s="572"/>
      <c r="K31" s="572"/>
      <c r="L31" s="572"/>
    </row>
    <row r="32" spans="1:12" ht="34.5" customHeight="1" x14ac:dyDescent="0.25">
      <c r="A32" s="573" t="s">
        <v>454</v>
      </c>
      <c r="B32" s="573"/>
      <c r="C32" s="573"/>
      <c r="D32" s="573"/>
      <c r="E32" s="573"/>
      <c r="F32" s="573"/>
      <c r="G32" s="573"/>
      <c r="H32" s="573"/>
      <c r="I32" s="573"/>
      <c r="J32" s="573"/>
      <c r="K32" s="573"/>
      <c r="L32" s="573"/>
    </row>
    <row r="33" spans="1:12" s="259" customFormat="1" ht="15" customHeight="1" x14ac:dyDescent="0.25">
      <c r="A33" s="589"/>
      <c r="B33" s="589"/>
      <c r="C33" s="589"/>
      <c r="D33" s="589"/>
      <c r="E33" s="589"/>
      <c r="F33" s="589"/>
      <c r="G33" s="589"/>
      <c r="H33" s="589"/>
      <c r="I33" s="589"/>
      <c r="J33" s="589"/>
      <c r="K33" s="589"/>
      <c r="L33" s="589"/>
    </row>
    <row r="34" spans="1:12" ht="13.5" x14ac:dyDescent="0.35">
      <c r="A34" s="576" t="s">
        <v>93</v>
      </c>
      <c r="B34" s="576"/>
      <c r="C34" s="293"/>
      <c r="D34" s="294"/>
      <c r="E34" s="294"/>
      <c r="F34" s="293"/>
      <c r="G34" s="293"/>
      <c r="H34" s="293"/>
      <c r="I34" s="293"/>
      <c r="J34" s="293"/>
      <c r="K34" s="118"/>
    </row>
    <row r="35" spans="1:12" ht="13.5" x14ac:dyDescent="0.35">
      <c r="A35" s="293"/>
      <c r="B35" s="294"/>
      <c r="C35" s="293"/>
      <c r="D35" s="294"/>
      <c r="E35" s="294"/>
      <c r="F35" s="293"/>
      <c r="G35" s="293"/>
      <c r="H35" s="293"/>
      <c r="I35" s="293"/>
      <c r="J35" s="295"/>
      <c r="K35" s="118"/>
    </row>
    <row r="36" spans="1:12" ht="13.5" x14ac:dyDescent="0.35">
      <c r="A36" s="293"/>
      <c r="B36" s="294"/>
      <c r="C36" s="577" t="s">
        <v>241</v>
      </c>
      <c r="D36" s="577"/>
      <c r="E36" s="296"/>
      <c r="F36" s="297"/>
      <c r="G36" s="578" t="s">
        <v>390</v>
      </c>
      <c r="H36" s="578"/>
      <c r="I36" s="578"/>
      <c r="J36" s="298"/>
      <c r="K36" s="118"/>
    </row>
    <row r="37" spans="1:12" ht="13.5" x14ac:dyDescent="0.35">
      <c r="A37" s="293"/>
      <c r="B37" s="294"/>
      <c r="C37" s="293"/>
      <c r="D37" s="294"/>
      <c r="E37" s="294"/>
      <c r="F37" s="293"/>
      <c r="G37" s="579"/>
      <c r="H37" s="579"/>
      <c r="I37" s="579"/>
      <c r="J37" s="298"/>
      <c r="K37" s="118"/>
    </row>
    <row r="38" spans="1:12" ht="13.5" x14ac:dyDescent="0.35">
      <c r="A38" s="293"/>
      <c r="B38" s="294"/>
      <c r="C38" s="574" t="s">
        <v>122</v>
      </c>
      <c r="D38" s="574"/>
      <c r="E38" s="296"/>
      <c r="F38" s="297"/>
      <c r="G38" s="293"/>
      <c r="H38" s="293"/>
      <c r="I38" s="293"/>
      <c r="J38" s="293"/>
      <c r="K38" s="118"/>
    </row>
  </sheetData>
  <mergeCells count="12">
    <mergeCell ref="C38:D38"/>
    <mergeCell ref="A2:D2"/>
    <mergeCell ref="K3:L3"/>
    <mergeCell ref="A34:B34"/>
    <mergeCell ref="C36:D36"/>
    <mergeCell ref="G36:I37"/>
    <mergeCell ref="A28:L28"/>
    <mergeCell ref="A29:L29"/>
    <mergeCell ref="A30:L30"/>
    <mergeCell ref="A31:L31"/>
    <mergeCell ref="A32:L32"/>
    <mergeCell ref="A33:L33"/>
  </mergeCells>
  <dataValidations count="1">
    <dataValidation type="list" allowBlank="1" showInputMessage="1" showErrorMessage="1" sqref="B10:B26" xr:uid="{00000000-0002-0000-0E00-00000000000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tabColor rgb="FF92D050"/>
  </sheetPr>
  <dimension ref="A1:I93"/>
  <sheetViews>
    <sheetView showGridLines="0" view="pageBreakPreview" zoomScale="80" zoomScaleNormal="100" zoomScaleSheetLayoutView="80" workbookViewId="0">
      <selection activeCell="D67" sqref="D67"/>
    </sheetView>
  </sheetViews>
  <sheetFormatPr defaultColWidth="9.1796875" defaultRowHeight="13.5" x14ac:dyDescent="0.35"/>
  <cols>
    <col min="1" max="1" width="12.81640625" style="24" customWidth="1"/>
    <col min="2" max="2" width="65.54296875" style="23" customWidth="1"/>
    <col min="3" max="4" width="14.81640625" style="2" customWidth="1"/>
    <col min="5" max="5" width="0.81640625" style="2" customWidth="1"/>
    <col min="6" max="16384" width="9.1796875" style="2"/>
  </cols>
  <sheetData>
    <row r="1" spans="1:5" x14ac:dyDescent="0.35">
      <c r="A1" s="57" t="s">
        <v>490</v>
      </c>
      <c r="B1" s="94"/>
      <c r="C1" s="590" t="s">
        <v>181</v>
      </c>
      <c r="D1" s="590"/>
      <c r="E1" s="82"/>
    </row>
    <row r="2" spans="1:5" x14ac:dyDescent="0.35">
      <c r="A2" s="58" t="s">
        <v>123</v>
      </c>
      <c r="B2" s="94"/>
      <c r="C2" s="59"/>
      <c r="D2" s="139" t="str">
        <f>'ფორმა N1'!M2</f>
        <v>01.01.2023-31.12.2023</v>
      </c>
      <c r="E2" s="82"/>
    </row>
    <row r="3" spans="1:5" x14ac:dyDescent="0.35">
      <c r="A3" s="91"/>
      <c r="B3" s="94"/>
      <c r="C3" s="59"/>
      <c r="D3" s="59"/>
      <c r="E3" s="82"/>
    </row>
    <row r="4" spans="1:5" x14ac:dyDescent="0.35">
      <c r="A4" s="58" t="str">
        <f>'ფორმა N2'!A4</f>
        <v>ანგარიშვალდებული პირის დასახელება:</v>
      </c>
      <c r="B4" s="58"/>
      <c r="C4" s="58"/>
      <c r="D4" s="58"/>
      <c r="E4" s="85"/>
    </row>
    <row r="5" spans="1:5" x14ac:dyDescent="0.35">
      <c r="A5" s="92" t="str">
        <f>'ფორმა N1'!D4</f>
        <v>პ/გ ”საქართველოს რესპუბლიკური პარტია”</v>
      </c>
      <c r="B5" s="93"/>
      <c r="C5" s="93"/>
      <c r="D5" s="45"/>
      <c r="E5" s="85"/>
    </row>
    <row r="6" spans="1:5" x14ac:dyDescent="0.35">
      <c r="A6" s="59"/>
      <c r="B6" s="58"/>
      <c r="C6" s="58"/>
      <c r="D6" s="58"/>
      <c r="E6" s="85"/>
    </row>
    <row r="7" spans="1:5" x14ac:dyDescent="0.35">
      <c r="A7" s="90"/>
      <c r="B7" s="95"/>
      <c r="C7" s="96"/>
      <c r="D7" s="96"/>
      <c r="E7" s="82"/>
    </row>
    <row r="8" spans="1:5" ht="40.5" x14ac:dyDescent="0.35">
      <c r="A8" s="97" t="s">
        <v>97</v>
      </c>
      <c r="B8" s="97" t="s">
        <v>173</v>
      </c>
      <c r="C8" s="97" t="s">
        <v>275</v>
      </c>
      <c r="D8" s="97" t="s">
        <v>237</v>
      </c>
      <c r="E8" s="82"/>
    </row>
    <row r="9" spans="1:5" x14ac:dyDescent="0.35">
      <c r="A9" s="35"/>
      <c r="B9" s="36"/>
      <c r="C9" s="113"/>
      <c r="D9" s="113"/>
      <c r="E9" s="82"/>
    </row>
    <row r="10" spans="1:5" x14ac:dyDescent="0.35">
      <c r="A10" s="37" t="s">
        <v>174</v>
      </c>
      <c r="B10" s="38"/>
      <c r="C10" s="98">
        <f>SUM(C11,C34)</f>
        <v>459303.85000000003</v>
      </c>
      <c r="D10" s="98">
        <f>SUM(D11,D34)</f>
        <v>448320.15</v>
      </c>
      <c r="E10" s="82"/>
    </row>
    <row r="11" spans="1:5" x14ac:dyDescent="0.35">
      <c r="A11" s="39" t="s">
        <v>175</v>
      </c>
      <c r="B11" s="40"/>
      <c r="C11" s="64">
        <f>SUM(C12:C32)</f>
        <v>46936.780000000006</v>
      </c>
      <c r="D11" s="64">
        <f>SUM(D12:D32)</f>
        <v>61583.07</v>
      </c>
      <c r="E11" s="82"/>
    </row>
    <row r="12" spans="1:5" x14ac:dyDescent="0.35">
      <c r="A12" s="43">
        <v>1110</v>
      </c>
      <c r="B12" s="42" t="s">
        <v>125</v>
      </c>
      <c r="C12" s="8">
        <v>418.19</v>
      </c>
      <c r="D12" s="8">
        <v>418.19</v>
      </c>
      <c r="E12" s="82"/>
    </row>
    <row r="13" spans="1:5" x14ac:dyDescent="0.35">
      <c r="A13" s="43">
        <v>1120</v>
      </c>
      <c r="B13" s="42" t="s">
        <v>126</v>
      </c>
      <c r="C13" s="8">
        <v>0</v>
      </c>
      <c r="D13" s="8">
        <v>0</v>
      </c>
      <c r="E13" s="82"/>
    </row>
    <row r="14" spans="1:5" x14ac:dyDescent="0.35">
      <c r="A14" s="43">
        <v>1211</v>
      </c>
      <c r="B14" s="42" t="s">
        <v>127</v>
      </c>
      <c r="C14" s="8">
        <v>45185.72</v>
      </c>
      <c r="D14" s="8">
        <v>59264.71</v>
      </c>
      <c r="E14" s="82"/>
    </row>
    <row r="15" spans="1:5" x14ac:dyDescent="0.35">
      <c r="A15" s="43">
        <v>1212</v>
      </c>
      <c r="B15" s="42" t="s">
        <v>128</v>
      </c>
      <c r="C15" s="8">
        <v>1332.87</v>
      </c>
      <c r="D15" s="8">
        <v>1400.17</v>
      </c>
      <c r="E15" s="82"/>
    </row>
    <row r="16" spans="1:5" x14ac:dyDescent="0.35">
      <c r="A16" s="43">
        <v>1213</v>
      </c>
      <c r="B16" s="42" t="s">
        <v>129</v>
      </c>
      <c r="C16" s="8">
        <v>0</v>
      </c>
      <c r="D16" s="8">
        <v>0</v>
      </c>
      <c r="E16" s="82"/>
    </row>
    <row r="17" spans="1:5" x14ac:dyDescent="0.35">
      <c r="A17" s="43">
        <v>1214</v>
      </c>
      <c r="B17" s="42" t="s">
        <v>130</v>
      </c>
      <c r="C17" s="8">
        <v>0</v>
      </c>
      <c r="D17" s="8">
        <v>0</v>
      </c>
      <c r="E17" s="82"/>
    </row>
    <row r="18" spans="1:5" x14ac:dyDescent="0.35">
      <c r="A18" s="43">
        <v>1215</v>
      </c>
      <c r="B18" s="42" t="s">
        <v>131</v>
      </c>
      <c r="C18" s="8">
        <v>0</v>
      </c>
      <c r="D18" s="8">
        <v>500</v>
      </c>
      <c r="E18" s="82"/>
    </row>
    <row r="19" spans="1:5" x14ac:dyDescent="0.35">
      <c r="A19" s="43">
        <v>1300</v>
      </c>
      <c r="B19" s="42" t="s">
        <v>132</v>
      </c>
      <c r="C19" s="8">
        <v>0</v>
      </c>
      <c r="D19" s="8">
        <v>0</v>
      </c>
      <c r="E19" s="82"/>
    </row>
    <row r="20" spans="1:5" x14ac:dyDescent="0.35">
      <c r="A20" s="43">
        <v>1410</v>
      </c>
      <c r="B20" s="42" t="s">
        <v>133</v>
      </c>
      <c r="C20" s="8">
        <v>0</v>
      </c>
      <c r="D20" s="8">
        <v>0</v>
      </c>
      <c r="E20" s="82"/>
    </row>
    <row r="21" spans="1:5" x14ac:dyDescent="0.35">
      <c r="A21" s="43">
        <v>1421</v>
      </c>
      <c r="B21" s="42" t="s">
        <v>134</v>
      </c>
      <c r="C21" s="8">
        <v>0</v>
      </c>
      <c r="D21" s="8">
        <v>0</v>
      </c>
      <c r="E21" s="82"/>
    </row>
    <row r="22" spans="1:5" x14ac:dyDescent="0.35">
      <c r="A22" s="43">
        <v>1422</v>
      </c>
      <c r="B22" s="42" t="s">
        <v>135</v>
      </c>
      <c r="C22" s="8">
        <v>0</v>
      </c>
      <c r="D22" s="8">
        <v>0</v>
      </c>
      <c r="E22" s="82"/>
    </row>
    <row r="23" spans="1:5" x14ac:dyDescent="0.35">
      <c r="A23" s="43">
        <v>1423</v>
      </c>
      <c r="B23" s="42" t="s">
        <v>136</v>
      </c>
      <c r="C23" s="8">
        <v>0</v>
      </c>
      <c r="D23" s="8">
        <v>0</v>
      </c>
      <c r="E23" s="82"/>
    </row>
    <row r="24" spans="1:5" x14ac:dyDescent="0.35">
      <c r="A24" s="43">
        <v>1431</v>
      </c>
      <c r="B24" s="42" t="s">
        <v>137</v>
      </c>
      <c r="C24" s="8">
        <v>0</v>
      </c>
      <c r="D24" s="8">
        <v>0</v>
      </c>
      <c r="E24" s="82"/>
    </row>
    <row r="25" spans="1:5" x14ac:dyDescent="0.35">
      <c r="A25" s="43">
        <v>1432</v>
      </c>
      <c r="B25" s="42" t="s">
        <v>138</v>
      </c>
      <c r="C25" s="8">
        <v>0</v>
      </c>
      <c r="D25" s="8">
        <v>0</v>
      </c>
      <c r="E25" s="82"/>
    </row>
    <row r="26" spans="1:5" x14ac:dyDescent="0.35">
      <c r="A26" s="43">
        <v>1433</v>
      </c>
      <c r="B26" s="42" t="s">
        <v>139</v>
      </c>
      <c r="C26" s="8">
        <v>0</v>
      </c>
      <c r="D26" s="8">
        <v>0</v>
      </c>
      <c r="E26" s="82"/>
    </row>
    <row r="27" spans="1:5" x14ac:dyDescent="0.35">
      <c r="A27" s="43">
        <v>1441</v>
      </c>
      <c r="B27" s="42" t="s">
        <v>140</v>
      </c>
      <c r="C27" s="8">
        <v>0</v>
      </c>
      <c r="D27" s="8">
        <v>0</v>
      </c>
      <c r="E27" s="82"/>
    </row>
    <row r="28" spans="1:5" x14ac:dyDescent="0.35">
      <c r="A28" s="43">
        <v>1442</v>
      </c>
      <c r="B28" s="42" t="s">
        <v>141</v>
      </c>
      <c r="C28" s="8">
        <v>0</v>
      </c>
      <c r="D28" s="8">
        <v>0</v>
      </c>
      <c r="E28" s="82"/>
    </row>
    <row r="29" spans="1:5" x14ac:dyDescent="0.35">
      <c r="A29" s="43">
        <v>1443</v>
      </c>
      <c r="B29" s="42" t="s">
        <v>142</v>
      </c>
      <c r="C29" s="8">
        <v>0</v>
      </c>
      <c r="D29" s="8">
        <v>0</v>
      </c>
      <c r="E29" s="82"/>
    </row>
    <row r="30" spans="1:5" x14ac:dyDescent="0.35">
      <c r="A30" s="43">
        <v>1444</v>
      </c>
      <c r="B30" s="42" t="s">
        <v>143</v>
      </c>
      <c r="C30" s="8">
        <v>0</v>
      </c>
      <c r="D30" s="8">
        <v>0</v>
      </c>
      <c r="E30" s="82"/>
    </row>
    <row r="31" spans="1:5" x14ac:dyDescent="0.35">
      <c r="A31" s="43">
        <v>1445</v>
      </c>
      <c r="B31" s="42" t="s">
        <v>144</v>
      </c>
      <c r="C31" s="8">
        <v>0</v>
      </c>
      <c r="D31" s="8">
        <v>0</v>
      </c>
      <c r="E31" s="82"/>
    </row>
    <row r="32" spans="1:5" x14ac:dyDescent="0.35">
      <c r="A32" s="43">
        <v>1446</v>
      </c>
      <c r="B32" s="42" t="s">
        <v>145</v>
      </c>
      <c r="C32" s="8">
        <v>0</v>
      </c>
      <c r="D32" s="8">
        <v>0</v>
      </c>
      <c r="E32" s="82"/>
    </row>
    <row r="33" spans="1:5" x14ac:dyDescent="0.35">
      <c r="A33" s="25"/>
      <c r="E33" s="82"/>
    </row>
    <row r="34" spans="1:5" x14ac:dyDescent="0.35">
      <c r="A34" s="44" t="s">
        <v>176</v>
      </c>
      <c r="B34" s="42"/>
      <c r="C34" s="64">
        <f>SUM(C35:C42)</f>
        <v>412367.07</v>
      </c>
      <c r="D34" s="64">
        <f>SUM(D35:D42)</f>
        <v>386737.08</v>
      </c>
      <c r="E34" s="82"/>
    </row>
    <row r="35" spans="1:5" x14ac:dyDescent="0.35">
      <c r="A35" s="43">
        <v>2110</v>
      </c>
      <c r="B35" s="42" t="s">
        <v>86</v>
      </c>
      <c r="C35" s="8">
        <v>386889.93</v>
      </c>
      <c r="D35" s="8">
        <v>359254.94</v>
      </c>
      <c r="E35" s="82"/>
    </row>
    <row r="36" spans="1:5" x14ac:dyDescent="0.35">
      <c r="A36" s="43">
        <v>2120</v>
      </c>
      <c r="B36" s="42" t="s">
        <v>146</v>
      </c>
      <c r="C36" s="8">
        <v>25477.14</v>
      </c>
      <c r="D36" s="8">
        <v>27482.14</v>
      </c>
      <c r="E36" s="82"/>
    </row>
    <row r="37" spans="1:5" x14ac:dyDescent="0.35">
      <c r="A37" s="43">
        <v>2130</v>
      </c>
      <c r="B37" s="42" t="s">
        <v>87</v>
      </c>
      <c r="C37" s="8">
        <v>0</v>
      </c>
      <c r="D37" s="8">
        <v>0</v>
      </c>
      <c r="E37" s="82"/>
    </row>
    <row r="38" spans="1:5" x14ac:dyDescent="0.35">
      <c r="A38" s="43">
        <v>2140</v>
      </c>
      <c r="B38" s="42" t="s">
        <v>349</v>
      </c>
      <c r="C38" s="8">
        <v>0</v>
      </c>
      <c r="D38" s="8">
        <v>0</v>
      </c>
      <c r="E38" s="82"/>
    </row>
    <row r="39" spans="1:5" x14ac:dyDescent="0.35">
      <c r="A39" s="43">
        <v>2150</v>
      </c>
      <c r="B39" s="42" t="s">
        <v>352</v>
      </c>
      <c r="C39" s="8">
        <v>0</v>
      </c>
      <c r="D39" s="8">
        <v>0</v>
      </c>
      <c r="E39" s="82"/>
    </row>
    <row r="40" spans="1:5" x14ac:dyDescent="0.35">
      <c r="A40" s="43">
        <v>2220</v>
      </c>
      <c r="B40" s="42" t="s">
        <v>88</v>
      </c>
      <c r="C40" s="8">
        <v>0</v>
      </c>
      <c r="D40" s="8">
        <v>0</v>
      </c>
      <c r="E40" s="82"/>
    </row>
    <row r="41" spans="1:5" x14ac:dyDescent="0.35">
      <c r="A41" s="43">
        <v>2300</v>
      </c>
      <c r="B41" s="42" t="s">
        <v>147</v>
      </c>
      <c r="C41" s="8">
        <v>0</v>
      </c>
      <c r="D41" s="8">
        <v>0</v>
      </c>
      <c r="E41" s="82"/>
    </row>
    <row r="42" spans="1:5" x14ac:dyDescent="0.35">
      <c r="A42" s="43">
        <v>2400</v>
      </c>
      <c r="B42" s="42" t="s">
        <v>148</v>
      </c>
      <c r="C42" s="8">
        <v>0</v>
      </c>
      <c r="D42" s="8">
        <v>0</v>
      </c>
      <c r="E42" s="82"/>
    </row>
    <row r="43" spans="1:5" x14ac:dyDescent="0.35">
      <c r="A43" s="26"/>
      <c r="E43" s="82"/>
    </row>
    <row r="44" spans="1:5" x14ac:dyDescent="0.35">
      <c r="A44" s="41" t="s">
        <v>180</v>
      </c>
      <c r="B44" s="42"/>
      <c r="C44" s="64">
        <f>SUM(C45,C64)</f>
        <v>459303.85000000003</v>
      </c>
      <c r="D44" s="64">
        <f>SUM(D45,D64)</f>
        <v>448320.15</v>
      </c>
      <c r="E44" s="82"/>
    </row>
    <row r="45" spans="1:5" x14ac:dyDescent="0.35">
      <c r="A45" s="44" t="s">
        <v>177</v>
      </c>
      <c r="B45" s="42"/>
      <c r="C45" s="64">
        <f>SUM(C46:C61)</f>
        <v>0</v>
      </c>
      <c r="D45" s="64">
        <f>SUM(D46:D61)</f>
        <v>0</v>
      </c>
      <c r="E45" s="82"/>
    </row>
    <row r="46" spans="1:5" x14ac:dyDescent="0.35">
      <c r="A46" s="43">
        <v>3100</v>
      </c>
      <c r="B46" s="42" t="s">
        <v>149</v>
      </c>
      <c r="C46" s="8">
        <v>0</v>
      </c>
      <c r="D46" s="8">
        <v>0</v>
      </c>
      <c r="E46" s="82"/>
    </row>
    <row r="47" spans="1:5" x14ac:dyDescent="0.35">
      <c r="A47" s="43">
        <v>3210</v>
      </c>
      <c r="B47" s="42" t="s">
        <v>150</v>
      </c>
      <c r="C47" s="8">
        <v>0</v>
      </c>
      <c r="D47" s="8">
        <v>0</v>
      </c>
      <c r="E47" s="82"/>
    </row>
    <row r="48" spans="1:5" x14ac:dyDescent="0.35">
      <c r="A48" s="43">
        <v>3221</v>
      </c>
      <c r="B48" s="42" t="s">
        <v>151</v>
      </c>
      <c r="C48" s="8">
        <v>0</v>
      </c>
      <c r="D48" s="8">
        <v>0</v>
      </c>
      <c r="E48" s="82"/>
    </row>
    <row r="49" spans="1:5" x14ac:dyDescent="0.35">
      <c r="A49" s="43">
        <v>3222</v>
      </c>
      <c r="B49" s="42" t="s">
        <v>152</v>
      </c>
      <c r="C49" s="8">
        <v>0</v>
      </c>
      <c r="D49" s="8">
        <v>0</v>
      </c>
      <c r="E49" s="82"/>
    </row>
    <row r="50" spans="1:5" x14ac:dyDescent="0.35">
      <c r="A50" s="43">
        <v>3223</v>
      </c>
      <c r="B50" s="42" t="s">
        <v>153</v>
      </c>
      <c r="C50" s="8">
        <v>0</v>
      </c>
      <c r="D50" s="8">
        <v>0</v>
      </c>
      <c r="E50" s="82"/>
    </row>
    <row r="51" spans="1:5" x14ac:dyDescent="0.35">
      <c r="A51" s="43">
        <v>3224</v>
      </c>
      <c r="B51" s="42" t="s">
        <v>154</v>
      </c>
      <c r="C51" s="8">
        <v>0</v>
      </c>
      <c r="D51" s="8">
        <v>0</v>
      </c>
      <c r="E51" s="82"/>
    </row>
    <row r="52" spans="1:5" x14ac:dyDescent="0.35">
      <c r="A52" s="43">
        <v>3231</v>
      </c>
      <c r="B52" s="42" t="s">
        <v>155</v>
      </c>
      <c r="C52" s="8">
        <v>0</v>
      </c>
      <c r="D52" s="8">
        <v>0</v>
      </c>
      <c r="E52" s="82"/>
    </row>
    <row r="53" spans="1:5" x14ac:dyDescent="0.35">
      <c r="A53" s="43">
        <v>3232</v>
      </c>
      <c r="B53" s="42" t="s">
        <v>156</v>
      </c>
      <c r="C53" s="8">
        <v>0</v>
      </c>
      <c r="D53" s="8">
        <v>0</v>
      </c>
      <c r="E53" s="82"/>
    </row>
    <row r="54" spans="1:5" x14ac:dyDescent="0.35">
      <c r="A54" s="43">
        <v>3234</v>
      </c>
      <c r="B54" s="42" t="s">
        <v>157</v>
      </c>
      <c r="C54" s="8">
        <v>0</v>
      </c>
      <c r="D54" s="8">
        <v>0</v>
      </c>
      <c r="E54" s="82"/>
    </row>
    <row r="55" spans="1:5" ht="27" x14ac:dyDescent="0.35">
      <c r="A55" s="43">
        <v>3236</v>
      </c>
      <c r="B55" s="42" t="s">
        <v>172</v>
      </c>
      <c r="C55" s="8">
        <v>0</v>
      </c>
      <c r="D55" s="8">
        <v>0</v>
      </c>
      <c r="E55" s="82"/>
    </row>
    <row r="56" spans="1:5" ht="27" x14ac:dyDescent="0.35">
      <c r="A56" s="43">
        <v>3237</v>
      </c>
      <c r="B56" s="42" t="s">
        <v>158</v>
      </c>
      <c r="C56" s="8">
        <v>0</v>
      </c>
      <c r="D56" s="8">
        <v>0</v>
      </c>
      <c r="E56" s="82"/>
    </row>
    <row r="57" spans="1:5" x14ac:dyDescent="0.35">
      <c r="A57" s="43">
        <v>3241</v>
      </c>
      <c r="B57" s="42" t="s">
        <v>159</v>
      </c>
      <c r="C57" s="8">
        <v>0</v>
      </c>
      <c r="D57" s="8">
        <v>0</v>
      </c>
      <c r="E57" s="82"/>
    </row>
    <row r="58" spans="1:5" x14ac:dyDescent="0.35">
      <c r="A58" s="43">
        <v>3242</v>
      </c>
      <c r="B58" s="42" t="s">
        <v>160</v>
      </c>
      <c r="C58" s="8">
        <v>0</v>
      </c>
      <c r="D58" s="8">
        <v>0</v>
      </c>
      <c r="E58" s="82"/>
    </row>
    <row r="59" spans="1:5" x14ac:dyDescent="0.35">
      <c r="A59" s="43">
        <v>3243</v>
      </c>
      <c r="B59" s="42" t="s">
        <v>161</v>
      </c>
      <c r="C59" s="8">
        <v>0</v>
      </c>
      <c r="D59" s="8">
        <v>0</v>
      </c>
      <c r="E59" s="82"/>
    </row>
    <row r="60" spans="1:5" x14ac:dyDescent="0.35">
      <c r="A60" s="43">
        <v>3245</v>
      </c>
      <c r="B60" s="42" t="s">
        <v>162</v>
      </c>
      <c r="C60" s="8">
        <v>0</v>
      </c>
      <c r="D60" s="8">
        <v>0</v>
      </c>
      <c r="E60" s="82"/>
    </row>
    <row r="61" spans="1:5" x14ac:dyDescent="0.35">
      <c r="A61" s="43">
        <v>3246</v>
      </c>
      <c r="B61" s="42" t="s">
        <v>163</v>
      </c>
      <c r="C61" s="8">
        <v>0</v>
      </c>
      <c r="D61" s="8">
        <v>0</v>
      </c>
      <c r="E61" s="82"/>
    </row>
    <row r="62" spans="1:5" x14ac:dyDescent="0.35">
      <c r="A62" s="26"/>
      <c r="E62" s="82"/>
    </row>
    <row r="63" spans="1:5" x14ac:dyDescent="0.35">
      <c r="A63" s="27"/>
      <c r="E63" s="82"/>
    </row>
    <row r="64" spans="1:5" x14ac:dyDescent="0.35">
      <c r="A64" s="44" t="s">
        <v>178</v>
      </c>
      <c r="B64" s="42"/>
      <c r="C64" s="64">
        <f>SUM(C65:C67)</f>
        <v>459303.85000000003</v>
      </c>
      <c r="D64" s="64">
        <f>SUM(D65:D67)</f>
        <v>448320.15</v>
      </c>
      <c r="E64" s="82"/>
    </row>
    <row r="65" spans="1:5" x14ac:dyDescent="0.35">
      <c r="A65" s="43">
        <v>5100</v>
      </c>
      <c r="B65" s="42" t="s">
        <v>235</v>
      </c>
      <c r="C65" s="8">
        <v>0</v>
      </c>
      <c r="D65" s="8">
        <v>0</v>
      </c>
      <c r="E65" s="82"/>
    </row>
    <row r="66" spans="1:5" x14ac:dyDescent="0.35">
      <c r="A66" s="43">
        <v>5220</v>
      </c>
      <c r="B66" s="42" t="s">
        <v>362</v>
      </c>
      <c r="C66" s="8">
        <v>0</v>
      </c>
      <c r="D66" s="8">
        <v>0</v>
      </c>
      <c r="E66" s="82"/>
    </row>
    <row r="67" spans="1:5" x14ac:dyDescent="0.35">
      <c r="A67" s="43">
        <v>5230</v>
      </c>
      <c r="B67" s="42" t="s">
        <v>363</v>
      </c>
      <c r="C67" s="8">
        <v>459303.85000000003</v>
      </c>
      <c r="D67" s="8">
        <v>448320.15</v>
      </c>
      <c r="E67" s="82"/>
    </row>
    <row r="68" spans="1:5" x14ac:dyDescent="0.35">
      <c r="A68" s="26"/>
      <c r="E68" s="82"/>
    </row>
    <row r="69" spans="1:5" x14ac:dyDescent="0.35">
      <c r="A69" s="2"/>
      <c r="E69" s="82"/>
    </row>
    <row r="70" spans="1:5" x14ac:dyDescent="0.35">
      <c r="A70" s="41" t="s">
        <v>179</v>
      </c>
      <c r="B70" s="42"/>
      <c r="C70" s="8"/>
      <c r="D70" s="8"/>
      <c r="E70" s="82"/>
    </row>
    <row r="71" spans="1:5" ht="27" x14ac:dyDescent="0.35">
      <c r="A71" s="43">
        <v>1</v>
      </c>
      <c r="B71" s="42" t="s">
        <v>164</v>
      </c>
      <c r="C71" s="8"/>
      <c r="D71" s="8"/>
      <c r="E71" s="82"/>
    </row>
    <row r="72" spans="1:5" x14ac:dyDescent="0.35">
      <c r="A72" s="43">
        <v>2</v>
      </c>
      <c r="B72" s="42" t="s">
        <v>165</v>
      </c>
      <c r="C72" s="8"/>
      <c r="D72" s="8"/>
      <c r="E72" s="82"/>
    </row>
    <row r="73" spans="1:5" x14ac:dyDescent="0.35">
      <c r="A73" s="43">
        <v>3</v>
      </c>
      <c r="B73" s="42" t="s">
        <v>166</v>
      </c>
      <c r="C73" s="8"/>
      <c r="D73" s="8"/>
      <c r="E73" s="82"/>
    </row>
    <row r="74" spans="1:5" x14ac:dyDescent="0.35">
      <c r="A74" s="43">
        <v>4</v>
      </c>
      <c r="B74" s="42" t="s">
        <v>319</v>
      </c>
      <c r="C74" s="8"/>
      <c r="D74" s="8"/>
      <c r="E74" s="82"/>
    </row>
    <row r="75" spans="1:5" x14ac:dyDescent="0.35">
      <c r="A75" s="43">
        <v>5</v>
      </c>
      <c r="B75" s="42" t="s">
        <v>167</v>
      </c>
      <c r="C75" s="8"/>
      <c r="D75" s="8"/>
      <c r="E75" s="82"/>
    </row>
    <row r="76" spans="1:5" x14ac:dyDescent="0.35">
      <c r="A76" s="43">
        <v>6</v>
      </c>
      <c r="B76" s="42" t="s">
        <v>168</v>
      </c>
      <c r="C76" s="8"/>
      <c r="D76" s="8"/>
      <c r="E76" s="82"/>
    </row>
    <row r="77" spans="1:5" x14ac:dyDescent="0.35">
      <c r="A77" s="43">
        <v>7</v>
      </c>
      <c r="B77" s="42" t="s">
        <v>169</v>
      </c>
      <c r="C77" s="8"/>
      <c r="D77" s="8"/>
      <c r="E77" s="82"/>
    </row>
    <row r="78" spans="1:5" x14ac:dyDescent="0.35">
      <c r="A78" s="43">
        <v>8</v>
      </c>
      <c r="B78" s="42" t="s">
        <v>170</v>
      </c>
      <c r="C78" s="8"/>
      <c r="D78" s="8"/>
      <c r="E78" s="82"/>
    </row>
    <row r="79" spans="1:5" x14ac:dyDescent="0.35">
      <c r="A79" s="43">
        <v>9</v>
      </c>
      <c r="B79" s="42" t="s">
        <v>171</v>
      </c>
      <c r="C79" s="8"/>
      <c r="D79" s="8"/>
      <c r="E79" s="82"/>
    </row>
    <row r="83" spans="1:9" x14ac:dyDescent="0.35">
      <c r="A83" s="2"/>
      <c r="B83" s="2"/>
    </row>
    <row r="84" spans="1:9" x14ac:dyDescent="0.35">
      <c r="A84" s="52" t="s">
        <v>93</v>
      </c>
      <c r="B84" s="2"/>
      <c r="E84" s="224"/>
    </row>
    <row r="85" spans="1:9" x14ac:dyDescent="0.35">
      <c r="A85" s="2"/>
      <c r="B85" s="2"/>
      <c r="E85" s="230"/>
      <c r="F85" s="230"/>
      <c r="G85" s="230"/>
      <c r="H85" s="230"/>
      <c r="I85" s="230"/>
    </row>
    <row r="86" spans="1:9" x14ac:dyDescent="0.35">
      <c r="A86" s="2"/>
      <c r="B86" s="2"/>
      <c r="D86" s="12"/>
      <c r="E86" s="230"/>
      <c r="F86" s="230"/>
      <c r="G86" s="230"/>
      <c r="H86" s="230"/>
      <c r="I86" s="230"/>
    </row>
    <row r="87" spans="1:9" x14ac:dyDescent="0.35">
      <c r="A87" s="230"/>
      <c r="B87" s="52" t="s">
        <v>368</v>
      </c>
      <c r="D87" s="12"/>
      <c r="E87" s="230"/>
      <c r="F87" s="230"/>
      <c r="G87" s="230"/>
      <c r="H87" s="230"/>
      <c r="I87" s="230"/>
    </row>
    <row r="88" spans="1:9" x14ac:dyDescent="0.35">
      <c r="A88" s="230"/>
      <c r="B88" s="2" t="s">
        <v>369</v>
      </c>
      <c r="D88" s="12"/>
      <c r="E88" s="230"/>
      <c r="F88" s="230"/>
      <c r="G88" s="230"/>
      <c r="H88" s="230"/>
      <c r="I88" s="230"/>
    </row>
    <row r="89" spans="1:9" s="230" customFormat="1" ht="13" x14ac:dyDescent="0.3">
      <c r="B89" s="49" t="s">
        <v>122</v>
      </c>
    </row>
    <row r="90" spans="1:9" s="230" customFormat="1" ht="12.5" x14ac:dyDescent="0.25"/>
    <row r="91" spans="1:9" s="230" customFormat="1" ht="12.5" x14ac:dyDescent="0.25"/>
    <row r="92" spans="1:9" s="230" customFormat="1" ht="12.5" x14ac:dyDescent="0.25"/>
    <row r="93" spans="1:9" s="230" customFormat="1" ht="12.5" x14ac:dyDescent="0.25"/>
  </sheetData>
  <mergeCells count="1">
    <mergeCell ref="C1:D1"/>
  </mergeCells>
  <printOptions gridLines="1"/>
  <pageMargins left="0.31496062992126" right="0.31496062992126" top="0.74803149606299202" bottom="0.74803149606299202" header="0.31496062992126" footer="0.31496062992126"/>
  <pageSetup paperSize="9" scale="83" fitToHeight="2" orientation="portrait" r:id="rId1"/>
  <rowBreaks count="1" manualBreakCount="1">
    <brk id="43"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tabColor rgb="FF92D050"/>
    <pageSetUpPr fitToPage="1"/>
  </sheetPr>
  <dimension ref="A1:M35"/>
  <sheetViews>
    <sheetView showGridLines="0" zoomScaleNormal="100" zoomScaleSheetLayoutView="80" workbookViewId="0">
      <selection activeCell="J22" sqref="J22"/>
    </sheetView>
  </sheetViews>
  <sheetFormatPr defaultRowHeight="13.5" x14ac:dyDescent="0.35"/>
  <cols>
    <col min="1" max="1" width="4.81640625" style="423" customWidth="1"/>
    <col min="2" max="2" width="24.1796875" style="423" customWidth="1"/>
    <col min="3" max="3" width="32.26953125" style="423" customWidth="1"/>
    <col min="4" max="4" width="19.1796875" style="423" customWidth="1"/>
    <col min="5" max="5" width="13.54296875" style="423" customWidth="1"/>
    <col min="6" max="6" width="12.7265625" style="423" customWidth="1"/>
    <col min="7" max="8" width="13.81640625" style="423" customWidth="1"/>
    <col min="9" max="9" width="13.7265625" style="423" customWidth="1"/>
    <col min="10" max="10" width="15" style="423" customWidth="1"/>
    <col min="11" max="11" width="0.81640625" style="423" customWidth="1"/>
    <col min="12" max="256" width="9.1796875" style="423"/>
    <col min="257" max="257" width="4.81640625" style="423" customWidth="1"/>
    <col min="258" max="258" width="24.1796875" style="423" customWidth="1"/>
    <col min="259" max="259" width="32.26953125" style="423" customWidth="1"/>
    <col min="260" max="260" width="19.1796875" style="423" customWidth="1"/>
    <col min="261" max="261" width="13.54296875" style="423" customWidth="1"/>
    <col min="262" max="262" width="12.7265625" style="423" customWidth="1"/>
    <col min="263" max="264" width="13.81640625" style="423" customWidth="1"/>
    <col min="265" max="265" width="13.7265625" style="423" customWidth="1"/>
    <col min="266" max="266" width="15" style="423" customWidth="1"/>
    <col min="267" max="267" width="0.81640625" style="423" customWidth="1"/>
    <col min="268" max="512" width="9.1796875" style="423"/>
    <col min="513" max="513" width="4.81640625" style="423" customWidth="1"/>
    <col min="514" max="514" width="24.1796875" style="423" customWidth="1"/>
    <col min="515" max="515" width="32.26953125" style="423" customWidth="1"/>
    <col min="516" max="516" width="19.1796875" style="423" customWidth="1"/>
    <col min="517" max="517" width="13.54296875" style="423" customWidth="1"/>
    <col min="518" max="518" width="12.7265625" style="423" customWidth="1"/>
    <col min="519" max="520" width="13.81640625" style="423" customWidth="1"/>
    <col min="521" max="521" width="13.7265625" style="423" customWidth="1"/>
    <col min="522" max="522" width="15" style="423" customWidth="1"/>
    <col min="523" max="523" width="0.81640625" style="423" customWidth="1"/>
    <col min="524" max="768" width="9.1796875" style="423"/>
    <col min="769" max="769" width="4.81640625" style="423" customWidth="1"/>
    <col min="770" max="770" width="24.1796875" style="423" customWidth="1"/>
    <col min="771" max="771" width="32.26953125" style="423" customWidth="1"/>
    <col min="772" max="772" width="19.1796875" style="423" customWidth="1"/>
    <col min="773" max="773" width="13.54296875" style="423" customWidth="1"/>
    <col min="774" max="774" width="12.7265625" style="423" customWidth="1"/>
    <col min="775" max="776" width="13.81640625" style="423" customWidth="1"/>
    <col min="777" max="777" width="13.7265625" style="423" customWidth="1"/>
    <col min="778" max="778" width="15" style="423" customWidth="1"/>
    <col min="779" max="779" width="0.81640625" style="423" customWidth="1"/>
    <col min="780" max="1024" width="9.1796875" style="423"/>
    <col min="1025" max="1025" width="4.81640625" style="423" customWidth="1"/>
    <col min="1026" max="1026" width="24.1796875" style="423" customWidth="1"/>
    <col min="1027" max="1027" width="32.26953125" style="423" customWidth="1"/>
    <col min="1028" max="1028" width="19.1796875" style="423" customWidth="1"/>
    <col min="1029" max="1029" width="13.54296875" style="423" customWidth="1"/>
    <col min="1030" max="1030" width="12.7265625" style="423" customWidth="1"/>
    <col min="1031" max="1032" width="13.81640625" style="423" customWidth="1"/>
    <col min="1033" max="1033" width="13.7265625" style="423" customWidth="1"/>
    <col min="1034" max="1034" width="15" style="423" customWidth="1"/>
    <col min="1035" max="1035" width="0.81640625" style="423" customWidth="1"/>
    <col min="1036" max="1280" width="9.1796875" style="423"/>
    <col min="1281" max="1281" width="4.81640625" style="423" customWidth="1"/>
    <col min="1282" max="1282" width="24.1796875" style="423" customWidth="1"/>
    <col min="1283" max="1283" width="32.26953125" style="423" customWidth="1"/>
    <col min="1284" max="1284" width="19.1796875" style="423" customWidth="1"/>
    <col min="1285" max="1285" width="13.54296875" style="423" customWidth="1"/>
    <col min="1286" max="1286" width="12.7265625" style="423" customWidth="1"/>
    <col min="1287" max="1288" width="13.81640625" style="423" customWidth="1"/>
    <col min="1289" max="1289" width="13.7265625" style="423" customWidth="1"/>
    <col min="1290" max="1290" width="15" style="423" customWidth="1"/>
    <col min="1291" max="1291" width="0.81640625" style="423" customWidth="1"/>
    <col min="1292" max="1536" width="9.1796875" style="423"/>
    <col min="1537" max="1537" width="4.81640625" style="423" customWidth="1"/>
    <col min="1538" max="1538" width="24.1796875" style="423" customWidth="1"/>
    <col min="1539" max="1539" width="32.26953125" style="423" customWidth="1"/>
    <col min="1540" max="1540" width="19.1796875" style="423" customWidth="1"/>
    <col min="1541" max="1541" width="13.54296875" style="423" customWidth="1"/>
    <col min="1542" max="1542" width="12.7265625" style="423" customWidth="1"/>
    <col min="1543" max="1544" width="13.81640625" style="423" customWidth="1"/>
    <col min="1545" max="1545" width="13.7265625" style="423" customWidth="1"/>
    <col min="1546" max="1546" width="15" style="423" customWidth="1"/>
    <col min="1547" max="1547" width="0.81640625" style="423" customWidth="1"/>
    <col min="1548" max="1792" width="9.1796875" style="423"/>
    <col min="1793" max="1793" width="4.81640625" style="423" customWidth="1"/>
    <col min="1794" max="1794" width="24.1796875" style="423" customWidth="1"/>
    <col min="1795" max="1795" width="32.26953125" style="423" customWidth="1"/>
    <col min="1796" max="1796" width="19.1796875" style="423" customWidth="1"/>
    <col min="1797" max="1797" width="13.54296875" style="423" customWidth="1"/>
    <col min="1798" max="1798" width="12.7265625" style="423" customWidth="1"/>
    <col min="1799" max="1800" width="13.81640625" style="423" customWidth="1"/>
    <col min="1801" max="1801" width="13.7265625" style="423" customWidth="1"/>
    <col min="1802" max="1802" width="15" style="423" customWidth="1"/>
    <col min="1803" max="1803" width="0.81640625" style="423" customWidth="1"/>
    <col min="1804" max="2048" width="9.1796875" style="423"/>
    <col min="2049" max="2049" width="4.81640625" style="423" customWidth="1"/>
    <col min="2050" max="2050" width="24.1796875" style="423" customWidth="1"/>
    <col min="2051" max="2051" width="32.26953125" style="423" customWidth="1"/>
    <col min="2052" max="2052" width="19.1796875" style="423" customWidth="1"/>
    <col min="2053" max="2053" width="13.54296875" style="423" customWidth="1"/>
    <col min="2054" max="2054" width="12.7265625" style="423" customWidth="1"/>
    <col min="2055" max="2056" width="13.81640625" style="423" customWidth="1"/>
    <col min="2057" max="2057" width="13.7265625" style="423" customWidth="1"/>
    <col min="2058" max="2058" width="15" style="423" customWidth="1"/>
    <col min="2059" max="2059" width="0.81640625" style="423" customWidth="1"/>
    <col min="2060" max="2304" width="9.1796875" style="423"/>
    <col min="2305" max="2305" width="4.81640625" style="423" customWidth="1"/>
    <col min="2306" max="2306" width="24.1796875" style="423" customWidth="1"/>
    <col min="2307" max="2307" width="32.26953125" style="423" customWidth="1"/>
    <col min="2308" max="2308" width="19.1796875" style="423" customWidth="1"/>
    <col min="2309" max="2309" width="13.54296875" style="423" customWidth="1"/>
    <col min="2310" max="2310" width="12.7265625" style="423" customWidth="1"/>
    <col min="2311" max="2312" width="13.81640625" style="423" customWidth="1"/>
    <col min="2313" max="2313" width="13.7265625" style="423" customWidth="1"/>
    <col min="2314" max="2314" width="15" style="423" customWidth="1"/>
    <col min="2315" max="2315" width="0.81640625" style="423" customWidth="1"/>
    <col min="2316" max="2560" width="9.1796875" style="423"/>
    <col min="2561" max="2561" width="4.81640625" style="423" customWidth="1"/>
    <col min="2562" max="2562" width="24.1796875" style="423" customWidth="1"/>
    <col min="2563" max="2563" width="32.26953125" style="423" customWidth="1"/>
    <col min="2564" max="2564" width="19.1796875" style="423" customWidth="1"/>
    <col min="2565" max="2565" width="13.54296875" style="423" customWidth="1"/>
    <col min="2566" max="2566" width="12.7265625" style="423" customWidth="1"/>
    <col min="2567" max="2568" width="13.81640625" style="423" customWidth="1"/>
    <col min="2569" max="2569" width="13.7265625" style="423" customWidth="1"/>
    <col min="2570" max="2570" width="15" style="423" customWidth="1"/>
    <col min="2571" max="2571" width="0.81640625" style="423" customWidth="1"/>
    <col min="2572" max="2816" width="9.1796875" style="423"/>
    <col min="2817" max="2817" width="4.81640625" style="423" customWidth="1"/>
    <col min="2818" max="2818" width="24.1796875" style="423" customWidth="1"/>
    <col min="2819" max="2819" width="32.26953125" style="423" customWidth="1"/>
    <col min="2820" max="2820" width="19.1796875" style="423" customWidth="1"/>
    <col min="2821" max="2821" width="13.54296875" style="423" customWidth="1"/>
    <col min="2822" max="2822" width="12.7265625" style="423" customWidth="1"/>
    <col min="2823" max="2824" width="13.81640625" style="423" customWidth="1"/>
    <col min="2825" max="2825" width="13.7265625" style="423" customWidth="1"/>
    <col min="2826" max="2826" width="15" style="423" customWidth="1"/>
    <col min="2827" max="2827" width="0.81640625" style="423" customWidth="1"/>
    <col min="2828" max="3072" width="9.1796875" style="423"/>
    <col min="3073" max="3073" width="4.81640625" style="423" customWidth="1"/>
    <col min="3074" max="3074" width="24.1796875" style="423" customWidth="1"/>
    <col min="3075" max="3075" width="32.26953125" style="423" customWidth="1"/>
    <col min="3076" max="3076" width="19.1796875" style="423" customWidth="1"/>
    <col min="3077" max="3077" width="13.54296875" style="423" customWidth="1"/>
    <col min="3078" max="3078" width="12.7265625" style="423" customWidth="1"/>
    <col min="3079" max="3080" width="13.81640625" style="423" customWidth="1"/>
    <col min="3081" max="3081" width="13.7265625" style="423" customWidth="1"/>
    <col min="3082" max="3082" width="15" style="423" customWidth="1"/>
    <col min="3083" max="3083" width="0.81640625" style="423" customWidth="1"/>
    <col min="3084" max="3328" width="9.1796875" style="423"/>
    <col min="3329" max="3329" width="4.81640625" style="423" customWidth="1"/>
    <col min="3330" max="3330" width="24.1796875" style="423" customWidth="1"/>
    <col min="3331" max="3331" width="32.26953125" style="423" customWidth="1"/>
    <col min="3332" max="3332" width="19.1796875" style="423" customWidth="1"/>
    <col min="3333" max="3333" width="13.54296875" style="423" customWidth="1"/>
    <col min="3334" max="3334" width="12.7265625" style="423" customWidth="1"/>
    <col min="3335" max="3336" width="13.81640625" style="423" customWidth="1"/>
    <col min="3337" max="3337" width="13.7265625" style="423" customWidth="1"/>
    <col min="3338" max="3338" width="15" style="423" customWidth="1"/>
    <col min="3339" max="3339" width="0.81640625" style="423" customWidth="1"/>
    <col min="3340" max="3584" width="9.1796875" style="423"/>
    <col min="3585" max="3585" width="4.81640625" style="423" customWidth="1"/>
    <col min="3586" max="3586" width="24.1796875" style="423" customWidth="1"/>
    <col min="3587" max="3587" width="32.26953125" style="423" customWidth="1"/>
    <col min="3588" max="3588" width="19.1796875" style="423" customWidth="1"/>
    <col min="3589" max="3589" width="13.54296875" style="423" customWidth="1"/>
    <col min="3590" max="3590" width="12.7265625" style="423" customWidth="1"/>
    <col min="3591" max="3592" width="13.81640625" style="423" customWidth="1"/>
    <col min="3593" max="3593" width="13.7265625" style="423" customWidth="1"/>
    <col min="3594" max="3594" width="15" style="423" customWidth="1"/>
    <col min="3595" max="3595" width="0.81640625" style="423" customWidth="1"/>
    <col min="3596" max="3840" width="9.1796875" style="423"/>
    <col min="3841" max="3841" width="4.81640625" style="423" customWidth="1"/>
    <col min="3842" max="3842" width="24.1796875" style="423" customWidth="1"/>
    <col min="3843" max="3843" width="32.26953125" style="423" customWidth="1"/>
    <col min="3844" max="3844" width="19.1796875" style="423" customWidth="1"/>
    <col min="3845" max="3845" width="13.54296875" style="423" customWidth="1"/>
    <col min="3846" max="3846" width="12.7265625" style="423" customWidth="1"/>
    <col min="3847" max="3848" width="13.81640625" style="423" customWidth="1"/>
    <col min="3849" max="3849" width="13.7265625" style="423" customWidth="1"/>
    <col min="3850" max="3850" width="15" style="423" customWidth="1"/>
    <col min="3851" max="3851" width="0.81640625" style="423" customWidth="1"/>
    <col min="3852" max="4096" width="9.1796875" style="423"/>
    <col min="4097" max="4097" width="4.81640625" style="423" customWidth="1"/>
    <col min="4098" max="4098" width="24.1796875" style="423" customWidth="1"/>
    <col min="4099" max="4099" width="32.26953125" style="423" customWidth="1"/>
    <col min="4100" max="4100" width="19.1796875" style="423" customWidth="1"/>
    <col min="4101" max="4101" width="13.54296875" style="423" customWidth="1"/>
    <col min="4102" max="4102" width="12.7265625" style="423" customWidth="1"/>
    <col min="4103" max="4104" width="13.81640625" style="423" customWidth="1"/>
    <col min="4105" max="4105" width="13.7265625" style="423" customWidth="1"/>
    <col min="4106" max="4106" width="15" style="423" customWidth="1"/>
    <col min="4107" max="4107" width="0.81640625" style="423" customWidth="1"/>
    <col min="4108" max="4352" width="9.1796875" style="423"/>
    <col min="4353" max="4353" width="4.81640625" style="423" customWidth="1"/>
    <col min="4354" max="4354" width="24.1796875" style="423" customWidth="1"/>
    <col min="4355" max="4355" width="32.26953125" style="423" customWidth="1"/>
    <col min="4356" max="4356" width="19.1796875" style="423" customWidth="1"/>
    <col min="4357" max="4357" width="13.54296875" style="423" customWidth="1"/>
    <col min="4358" max="4358" width="12.7265625" style="423" customWidth="1"/>
    <col min="4359" max="4360" width="13.81640625" style="423" customWidth="1"/>
    <col min="4361" max="4361" width="13.7265625" style="423" customWidth="1"/>
    <col min="4362" max="4362" width="15" style="423" customWidth="1"/>
    <col min="4363" max="4363" width="0.81640625" style="423" customWidth="1"/>
    <col min="4364" max="4608" width="9.1796875" style="423"/>
    <col min="4609" max="4609" width="4.81640625" style="423" customWidth="1"/>
    <col min="4610" max="4610" width="24.1796875" style="423" customWidth="1"/>
    <col min="4611" max="4611" width="32.26953125" style="423" customWidth="1"/>
    <col min="4612" max="4612" width="19.1796875" style="423" customWidth="1"/>
    <col min="4613" max="4613" width="13.54296875" style="423" customWidth="1"/>
    <col min="4614" max="4614" width="12.7265625" style="423" customWidth="1"/>
    <col min="4615" max="4616" width="13.81640625" style="423" customWidth="1"/>
    <col min="4617" max="4617" width="13.7265625" style="423" customWidth="1"/>
    <col min="4618" max="4618" width="15" style="423" customWidth="1"/>
    <col min="4619" max="4619" width="0.81640625" style="423" customWidth="1"/>
    <col min="4620" max="4864" width="9.1796875" style="423"/>
    <col min="4865" max="4865" width="4.81640625" style="423" customWidth="1"/>
    <col min="4866" max="4866" width="24.1796875" style="423" customWidth="1"/>
    <col min="4867" max="4867" width="32.26953125" style="423" customWidth="1"/>
    <col min="4868" max="4868" width="19.1796875" style="423" customWidth="1"/>
    <col min="4869" max="4869" width="13.54296875" style="423" customWidth="1"/>
    <col min="4870" max="4870" width="12.7265625" style="423" customWidth="1"/>
    <col min="4871" max="4872" width="13.81640625" style="423" customWidth="1"/>
    <col min="4873" max="4873" width="13.7265625" style="423" customWidth="1"/>
    <col min="4874" max="4874" width="15" style="423" customWidth="1"/>
    <col min="4875" max="4875" width="0.81640625" style="423" customWidth="1"/>
    <col min="4876" max="5120" width="9.1796875" style="423"/>
    <col min="5121" max="5121" width="4.81640625" style="423" customWidth="1"/>
    <col min="5122" max="5122" width="24.1796875" style="423" customWidth="1"/>
    <col min="5123" max="5123" width="32.26953125" style="423" customWidth="1"/>
    <col min="5124" max="5124" width="19.1796875" style="423" customWidth="1"/>
    <col min="5125" max="5125" width="13.54296875" style="423" customWidth="1"/>
    <col min="5126" max="5126" width="12.7265625" style="423" customWidth="1"/>
    <col min="5127" max="5128" width="13.81640625" style="423" customWidth="1"/>
    <col min="5129" max="5129" width="13.7265625" style="423" customWidth="1"/>
    <col min="5130" max="5130" width="15" style="423" customWidth="1"/>
    <col min="5131" max="5131" width="0.81640625" style="423" customWidth="1"/>
    <col min="5132" max="5376" width="9.1796875" style="423"/>
    <col min="5377" max="5377" width="4.81640625" style="423" customWidth="1"/>
    <col min="5378" max="5378" width="24.1796875" style="423" customWidth="1"/>
    <col min="5379" max="5379" width="32.26953125" style="423" customWidth="1"/>
    <col min="5380" max="5380" width="19.1796875" style="423" customWidth="1"/>
    <col min="5381" max="5381" width="13.54296875" style="423" customWidth="1"/>
    <col min="5382" max="5382" width="12.7265625" style="423" customWidth="1"/>
    <col min="5383" max="5384" width="13.81640625" style="423" customWidth="1"/>
    <col min="5385" max="5385" width="13.7265625" style="423" customWidth="1"/>
    <col min="5386" max="5386" width="15" style="423" customWidth="1"/>
    <col min="5387" max="5387" width="0.81640625" style="423" customWidth="1"/>
    <col min="5388" max="5632" width="9.1796875" style="423"/>
    <col min="5633" max="5633" width="4.81640625" style="423" customWidth="1"/>
    <col min="5634" max="5634" width="24.1796875" style="423" customWidth="1"/>
    <col min="5635" max="5635" width="32.26953125" style="423" customWidth="1"/>
    <col min="5636" max="5636" width="19.1796875" style="423" customWidth="1"/>
    <col min="5637" max="5637" width="13.54296875" style="423" customWidth="1"/>
    <col min="5638" max="5638" width="12.7265625" style="423" customWidth="1"/>
    <col min="5639" max="5640" width="13.81640625" style="423" customWidth="1"/>
    <col min="5641" max="5641" width="13.7265625" style="423" customWidth="1"/>
    <col min="5642" max="5642" width="15" style="423" customWidth="1"/>
    <col min="5643" max="5643" width="0.81640625" style="423" customWidth="1"/>
    <col min="5644" max="5888" width="9.1796875" style="423"/>
    <col min="5889" max="5889" width="4.81640625" style="423" customWidth="1"/>
    <col min="5890" max="5890" width="24.1796875" style="423" customWidth="1"/>
    <col min="5891" max="5891" width="32.26953125" style="423" customWidth="1"/>
    <col min="5892" max="5892" width="19.1796875" style="423" customWidth="1"/>
    <col min="5893" max="5893" width="13.54296875" style="423" customWidth="1"/>
    <col min="5894" max="5894" width="12.7265625" style="423" customWidth="1"/>
    <col min="5895" max="5896" width="13.81640625" style="423" customWidth="1"/>
    <col min="5897" max="5897" width="13.7265625" style="423" customWidth="1"/>
    <col min="5898" max="5898" width="15" style="423" customWidth="1"/>
    <col min="5899" max="5899" width="0.81640625" style="423" customWidth="1"/>
    <col min="5900" max="6144" width="9.1796875" style="423"/>
    <col min="6145" max="6145" width="4.81640625" style="423" customWidth="1"/>
    <col min="6146" max="6146" width="24.1796875" style="423" customWidth="1"/>
    <col min="6147" max="6147" width="32.26953125" style="423" customWidth="1"/>
    <col min="6148" max="6148" width="19.1796875" style="423" customWidth="1"/>
    <col min="6149" max="6149" width="13.54296875" style="423" customWidth="1"/>
    <col min="6150" max="6150" width="12.7265625" style="423" customWidth="1"/>
    <col min="6151" max="6152" width="13.81640625" style="423" customWidth="1"/>
    <col min="6153" max="6153" width="13.7265625" style="423" customWidth="1"/>
    <col min="6154" max="6154" width="15" style="423" customWidth="1"/>
    <col min="6155" max="6155" width="0.81640625" style="423" customWidth="1"/>
    <col min="6156" max="6400" width="9.1796875" style="423"/>
    <col min="6401" max="6401" width="4.81640625" style="423" customWidth="1"/>
    <col min="6402" max="6402" width="24.1796875" style="423" customWidth="1"/>
    <col min="6403" max="6403" width="32.26953125" style="423" customWidth="1"/>
    <col min="6404" max="6404" width="19.1796875" style="423" customWidth="1"/>
    <col min="6405" max="6405" width="13.54296875" style="423" customWidth="1"/>
    <col min="6406" max="6406" width="12.7265625" style="423" customWidth="1"/>
    <col min="6407" max="6408" width="13.81640625" style="423" customWidth="1"/>
    <col min="6409" max="6409" width="13.7265625" style="423" customWidth="1"/>
    <col min="6410" max="6410" width="15" style="423" customWidth="1"/>
    <col min="6411" max="6411" width="0.81640625" style="423" customWidth="1"/>
    <col min="6412" max="6656" width="9.1796875" style="423"/>
    <col min="6657" max="6657" width="4.81640625" style="423" customWidth="1"/>
    <col min="6658" max="6658" width="24.1796875" style="423" customWidth="1"/>
    <col min="6659" max="6659" width="32.26953125" style="423" customWidth="1"/>
    <col min="6660" max="6660" width="19.1796875" style="423" customWidth="1"/>
    <col min="6661" max="6661" width="13.54296875" style="423" customWidth="1"/>
    <col min="6662" max="6662" width="12.7265625" style="423" customWidth="1"/>
    <col min="6663" max="6664" width="13.81640625" style="423" customWidth="1"/>
    <col min="6665" max="6665" width="13.7265625" style="423" customWidth="1"/>
    <col min="6666" max="6666" width="15" style="423" customWidth="1"/>
    <col min="6667" max="6667" width="0.81640625" style="423" customWidth="1"/>
    <col min="6668" max="6912" width="9.1796875" style="423"/>
    <col min="6913" max="6913" width="4.81640625" style="423" customWidth="1"/>
    <col min="6914" max="6914" width="24.1796875" style="423" customWidth="1"/>
    <col min="6915" max="6915" width="32.26953125" style="423" customWidth="1"/>
    <col min="6916" max="6916" width="19.1796875" style="423" customWidth="1"/>
    <col min="6917" max="6917" width="13.54296875" style="423" customWidth="1"/>
    <col min="6918" max="6918" width="12.7265625" style="423" customWidth="1"/>
    <col min="6919" max="6920" width="13.81640625" style="423" customWidth="1"/>
    <col min="6921" max="6921" width="13.7265625" style="423" customWidth="1"/>
    <col min="6922" max="6922" width="15" style="423" customWidth="1"/>
    <col min="6923" max="6923" width="0.81640625" style="423" customWidth="1"/>
    <col min="6924" max="7168" width="9.1796875" style="423"/>
    <col min="7169" max="7169" width="4.81640625" style="423" customWidth="1"/>
    <col min="7170" max="7170" width="24.1796875" style="423" customWidth="1"/>
    <col min="7171" max="7171" width="32.26953125" style="423" customWidth="1"/>
    <col min="7172" max="7172" width="19.1796875" style="423" customWidth="1"/>
    <col min="7173" max="7173" width="13.54296875" style="423" customWidth="1"/>
    <col min="7174" max="7174" width="12.7265625" style="423" customWidth="1"/>
    <col min="7175" max="7176" width="13.81640625" style="423" customWidth="1"/>
    <col min="7177" max="7177" width="13.7265625" style="423" customWidth="1"/>
    <col min="7178" max="7178" width="15" style="423" customWidth="1"/>
    <col min="7179" max="7179" width="0.81640625" style="423" customWidth="1"/>
    <col min="7180" max="7424" width="9.1796875" style="423"/>
    <col min="7425" max="7425" width="4.81640625" style="423" customWidth="1"/>
    <col min="7426" max="7426" width="24.1796875" style="423" customWidth="1"/>
    <col min="7427" max="7427" width="32.26953125" style="423" customWidth="1"/>
    <col min="7428" max="7428" width="19.1796875" style="423" customWidth="1"/>
    <col min="7429" max="7429" width="13.54296875" style="423" customWidth="1"/>
    <col min="7430" max="7430" width="12.7265625" style="423" customWidth="1"/>
    <col min="7431" max="7432" width="13.81640625" style="423" customWidth="1"/>
    <col min="7433" max="7433" width="13.7265625" style="423" customWidth="1"/>
    <col min="7434" max="7434" width="15" style="423" customWidth="1"/>
    <col min="7435" max="7435" width="0.81640625" style="423" customWidth="1"/>
    <col min="7436" max="7680" width="9.1796875" style="423"/>
    <col min="7681" max="7681" width="4.81640625" style="423" customWidth="1"/>
    <col min="7682" max="7682" width="24.1796875" style="423" customWidth="1"/>
    <col min="7683" max="7683" width="32.26953125" style="423" customWidth="1"/>
    <col min="7684" max="7684" width="19.1796875" style="423" customWidth="1"/>
    <col min="7685" max="7685" width="13.54296875" style="423" customWidth="1"/>
    <col min="7686" max="7686" width="12.7265625" style="423" customWidth="1"/>
    <col min="7687" max="7688" width="13.81640625" style="423" customWidth="1"/>
    <col min="7689" max="7689" width="13.7265625" style="423" customWidth="1"/>
    <col min="7690" max="7690" width="15" style="423" customWidth="1"/>
    <col min="7691" max="7691" width="0.81640625" style="423" customWidth="1"/>
    <col min="7692" max="7936" width="9.1796875" style="423"/>
    <col min="7937" max="7937" width="4.81640625" style="423" customWidth="1"/>
    <col min="7938" max="7938" width="24.1796875" style="423" customWidth="1"/>
    <col min="7939" max="7939" width="32.26953125" style="423" customWidth="1"/>
    <col min="7940" max="7940" width="19.1796875" style="423" customWidth="1"/>
    <col min="7941" max="7941" width="13.54296875" style="423" customWidth="1"/>
    <col min="7942" max="7942" width="12.7265625" style="423" customWidth="1"/>
    <col min="7943" max="7944" width="13.81640625" style="423" customWidth="1"/>
    <col min="7945" max="7945" width="13.7265625" style="423" customWidth="1"/>
    <col min="7946" max="7946" width="15" style="423" customWidth="1"/>
    <col min="7947" max="7947" width="0.81640625" style="423" customWidth="1"/>
    <col min="7948" max="8192" width="9.1796875" style="423"/>
    <col min="8193" max="8193" width="4.81640625" style="423" customWidth="1"/>
    <col min="8194" max="8194" width="24.1796875" style="423" customWidth="1"/>
    <col min="8195" max="8195" width="32.26953125" style="423" customWidth="1"/>
    <col min="8196" max="8196" width="19.1796875" style="423" customWidth="1"/>
    <col min="8197" max="8197" width="13.54296875" style="423" customWidth="1"/>
    <col min="8198" max="8198" width="12.7265625" style="423" customWidth="1"/>
    <col min="8199" max="8200" width="13.81640625" style="423" customWidth="1"/>
    <col min="8201" max="8201" width="13.7265625" style="423" customWidth="1"/>
    <col min="8202" max="8202" width="15" style="423" customWidth="1"/>
    <col min="8203" max="8203" width="0.81640625" style="423" customWidth="1"/>
    <col min="8204" max="8448" width="9.1796875" style="423"/>
    <col min="8449" max="8449" width="4.81640625" style="423" customWidth="1"/>
    <col min="8450" max="8450" width="24.1796875" style="423" customWidth="1"/>
    <col min="8451" max="8451" width="32.26953125" style="423" customWidth="1"/>
    <col min="8452" max="8452" width="19.1796875" style="423" customWidth="1"/>
    <col min="8453" max="8453" width="13.54296875" style="423" customWidth="1"/>
    <col min="8454" max="8454" width="12.7265625" style="423" customWidth="1"/>
    <col min="8455" max="8456" width="13.81640625" style="423" customWidth="1"/>
    <col min="8457" max="8457" width="13.7265625" style="423" customWidth="1"/>
    <col min="8458" max="8458" width="15" style="423" customWidth="1"/>
    <col min="8459" max="8459" width="0.81640625" style="423" customWidth="1"/>
    <col min="8460" max="8704" width="9.1796875" style="423"/>
    <col min="8705" max="8705" width="4.81640625" style="423" customWidth="1"/>
    <col min="8706" max="8706" width="24.1796875" style="423" customWidth="1"/>
    <col min="8707" max="8707" width="32.26953125" style="423" customWidth="1"/>
    <col min="8708" max="8708" width="19.1796875" style="423" customWidth="1"/>
    <col min="8709" max="8709" width="13.54296875" style="423" customWidth="1"/>
    <col min="8710" max="8710" width="12.7265625" style="423" customWidth="1"/>
    <col min="8711" max="8712" width="13.81640625" style="423" customWidth="1"/>
    <col min="8713" max="8713" width="13.7265625" style="423" customWidth="1"/>
    <col min="8714" max="8714" width="15" style="423" customWidth="1"/>
    <col min="8715" max="8715" width="0.81640625" style="423" customWidth="1"/>
    <col min="8716" max="8960" width="9.1796875" style="423"/>
    <col min="8961" max="8961" width="4.81640625" style="423" customWidth="1"/>
    <col min="8962" max="8962" width="24.1796875" style="423" customWidth="1"/>
    <col min="8963" max="8963" width="32.26953125" style="423" customWidth="1"/>
    <col min="8964" max="8964" width="19.1796875" style="423" customWidth="1"/>
    <col min="8965" max="8965" width="13.54296875" style="423" customWidth="1"/>
    <col min="8966" max="8966" width="12.7265625" style="423" customWidth="1"/>
    <col min="8967" max="8968" width="13.81640625" style="423" customWidth="1"/>
    <col min="8969" max="8969" width="13.7265625" style="423" customWidth="1"/>
    <col min="8970" max="8970" width="15" style="423" customWidth="1"/>
    <col min="8971" max="8971" width="0.81640625" style="423" customWidth="1"/>
    <col min="8972" max="9216" width="9.1796875" style="423"/>
    <col min="9217" max="9217" width="4.81640625" style="423" customWidth="1"/>
    <col min="9218" max="9218" width="24.1796875" style="423" customWidth="1"/>
    <col min="9219" max="9219" width="32.26953125" style="423" customWidth="1"/>
    <col min="9220" max="9220" width="19.1796875" style="423" customWidth="1"/>
    <col min="9221" max="9221" width="13.54296875" style="423" customWidth="1"/>
    <col min="9222" max="9222" width="12.7265625" style="423" customWidth="1"/>
    <col min="9223" max="9224" width="13.81640625" style="423" customWidth="1"/>
    <col min="9225" max="9225" width="13.7265625" style="423" customWidth="1"/>
    <col min="9226" max="9226" width="15" style="423" customWidth="1"/>
    <col min="9227" max="9227" width="0.81640625" style="423" customWidth="1"/>
    <col min="9228" max="9472" width="9.1796875" style="423"/>
    <col min="9473" max="9473" width="4.81640625" style="423" customWidth="1"/>
    <col min="9474" max="9474" width="24.1796875" style="423" customWidth="1"/>
    <col min="9475" max="9475" width="32.26953125" style="423" customWidth="1"/>
    <col min="9476" max="9476" width="19.1796875" style="423" customWidth="1"/>
    <col min="9477" max="9477" width="13.54296875" style="423" customWidth="1"/>
    <col min="9478" max="9478" width="12.7265625" style="423" customWidth="1"/>
    <col min="9479" max="9480" width="13.81640625" style="423" customWidth="1"/>
    <col min="9481" max="9481" width="13.7265625" style="423" customWidth="1"/>
    <col min="9482" max="9482" width="15" style="423" customWidth="1"/>
    <col min="9483" max="9483" width="0.81640625" style="423" customWidth="1"/>
    <col min="9484" max="9728" width="9.1796875" style="423"/>
    <col min="9729" max="9729" width="4.81640625" style="423" customWidth="1"/>
    <col min="9730" max="9730" width="24.1796875" style="423" customWidth="1"/>
    <col min="9731" max="9731" width="32.26953125" style="423" customWidth="1"/>
    <col min="9732" max="9732" width="19.1796875" style="423" customWidth="1"/>
    <col min="9733" max="9733" width="13.54296875" style="423" customWidth="1"/>
    <col min="9734" max="9734" width="12.7265625" style="423" customWidth="1"/>
    <col min="9735" max="9736" width="13.81640625" style="423" customWidth="1"/>
    <col min="9737" max="9737" width="13.7265625" style="423" customWidth="1"/>
    <col min="9738" max="9738" width="15" style="423" customWidth="1"/>
    <col min="9739" max="9739" width="0.81640625" style="423" customWidth="1"/>
    <col min="9740" max="9984" width="9.1796875" style="423"/>
    <col min="9985" max="9985" width="4.81640625" style="423" customWidth="1"/>
    <col min="9986" max="9986" width="24.1796875" style="423" customWidth="1"/>
    <col min="9987" max="9987" width="32.26953125" style="423" customWidth="1"/>
    <col min="9988" max="9988" width="19.1796875" style="423" customWidth="1"/>
    <col min="9989" max="9989" width="13.54296875" style="423" customWidth="1"/>
    <col min="9990" max="9990" width="12.7265625" style="423" customWidth="1"/>
    <col min="9991" max="9992" width="13.81640625" style="423" customWidth="1"/>
    <col min="9993" max="9993" width="13.7265625" style="423" customWidth="1"/>
    <col min="9994" max="9994" width="15" style="423" customWidth="1"/>
    <col min="9995" max="9995" width="0.81640625" style="423" customWidth="1"/>
    <col min="9996" max="10240" width="9.1796875" style="423"/>
    <col min="10241" max="10241" width="4.81640625" style="423" customWidth="1"/>
    <col min="10242" max="10242" width="24.1796875" style="423" customWidth="1"/>
    <col min="10243" max="10243" width="32.26953125" style="423" customWidth="1"/>
    <col min="10244" max="10244" width="19.1796875" style="423" customWidth="1"/>
    <col min="10245" max="10245" width="13.54296875" style="423" customWidth="1"/>
    <col min="10246" max="10246" width="12.7265625" style="423" customWidth="1"/>
    <col min="10247" max="10248" width="13.81640625" style="423" customWidth="1"/>
    <col min="10249" max="10249" width="13.7265625" style="423" customWidth="1"/>
    <col min="10250" max="10250" width="15" style="423" customWidth="1"/>
    <col min="10251" max="10251" width="0.81640625" style="423" customWidth="1"/>
    <col min="10252" max="10496" width="9.1796875" style="423"/>
    <col min="10497" max="10497" width="4.81640625" style="423" customWidth="1"/>
    <col min="10498" max="10498" width="24.1796875" style="423" customWidth="1"/>
    <col min="10499" max="10499" width="32.26953125" style="423" customWidth="1"/>
    <col min="10500" max="10500" width="19.1796875" style="423" customWidth="1"/>
    <col min="10501" max="10501" width="13.54296875" style="423" customWidth="1"/>
    <col min="10502" max="10502" width="12.7265625" style="423" customWidth="1"/>
    <col min="10503" max="10504" width="13.81640625" style="423" customWidth="1"/>
    <col min="10505" max="10505" width="13.7265625" style="423" customWidth="1"/>
    <col min="10506" max="10506" width="15" style="423" customWidth="1"/>
    <col min="10507" max="10507" width="0.81640625" style="423" customWidth="1"/>
    <col min="10508" max="10752" width="9.1796875" style="423"/>
    <col min="10753" max="10753" width="4.81640625" style="423" customWidth="1"/>
    <col min="10754" max="10754" width="24.1796875" style="423" customWidth="1"/>
    <col min="10755" max="10755" width="32.26953125" style="423" customWidth="1"/>
    <col min="10756" max="10756" width="19.1796875" style="423" customWidth="1"/>
    <col min="10757" max="10757" width="13.54296875" style="423" customWidth="1"/>
    <col min="10758" max="10758" width="12.7265625" style="423" customWidth="1"/>
    <col min="10759" max="10760" width="13.81640625" style="423" customWidth="1"/>
    <col min="10761" max="10761" width="13.7265625" style="423" customWidth="1"/>
    <col min="10762" max="10762" width="15" style="423" customWidth="1"/>
    <col min="10763" max="10763" width="0.81640625" style="423" customWidth="1"/>
    <col min="10764" max="11008" width="9.1796875" style="423"/>
    <col min="11009" max="11009" width="4.81640625" style="423" customWidth="1"/>
    <col min="11010" max="11010" width="24.1796875" style="423" customWidth="1"/>
    <col min="11011" max="11011" width="32.26953125" style="423" customWidth="1"/>
    <col min="11012" max="11012" width="19.1796875" style="423" customWidth="1"/>
    <col min="11013" max="11013" width="13.54296875" style="423" customWidth="1"/>
    <col min="11014" max="11014" width="12.7265625" style="423" customWidth="1"/>
    <col min="11015" max="11016" width="13.81640625" style="423" customWidth="1"/>
    <col min="11017" max="11017" width="13.7265625" style="423" customWidth="1"/>
    <col min="11018" max="11018" width="15" style="423" customWidth="1"/>
    <col min="11019" max="11019" width="0.81640625" style="423" customWidth="1"/>
    <col min="11020" max="11264" width="9.1796875" style="423"/>
    <col min="11265" max="11265" width="4.81640625" style="423" customWidth="1"/>
    <col min="11266" max="11266" width="24.1796875" style="423" customWidth="1"/>
    <col min="11267" max="11267" width="32.26953125" style="423" customWidth="1"/>
    <col min="11268" max="11268" width="19.1796875" style="423" customWidth="1"/>
    <col min="11269" max="11269" width="13.54296875" style="423" customWidth="1"/>
    <col min="11270" max="11270" width="12.7265625" style="423" customWidth="1"/>
    <col min="11271" max="11272" width="13.81640625" style="423" customWidth="1"/>
    <col min="11273" max="11273" width="13.7265625" style="423" customWidth="1"/>
    <col min="11274" max="11274" width="15" style="423" customWidth="1"/>
    <col min="11275" max="11275" width="0.81640625" style="423" customWidth="1"/>
    <col min="11276" max="11520" width="9.1796875" style="423"/>
    <col min="11521" max="11521" width="4.81640625" style="423" customWidth="1"/>
    <col min="11522" max="11522" width="24.1796875" style="423" customWidth="1"/>
    <col min="11523" max="11523" width="32.26953125" style="423" customWidth="1"/>
    <col min="11524" max="11524" width="19.1796875" style="423" customWidth="1"/>
    <col min="11525" max="11525" width="13.54296875" style="423" customWidth="1"/>
    <col min="11526" max="11526" width="12.7265625" style="423" customWidth="1"/>
    <col min="11527" max="11528" width="13.81640625" style="423" customWidth="1"/>
    <col min="11529" max="11529" width="13.7265625" style="423" customWidth="1"/>
    <col min="11530" max="11530" width="15" style="423" customWidth="1"/>
    <col min="11531" max="11531" width="0.81640625" style="423" customWidth="1"/>
    <col min="11532" max="11776" width="9.1796875" style="423"/>
    <col min="11777" max="11777" width="4.81640625" style="423" customWidth="1"/>
    <col min="11778" max="11778" width="24.1796875" style="423" customWidth="1"/>
    <col min="11779" max="11779" width="32.26953125" style="423" customWidth="1"/>
    <col min="11780" max="11780" width="19.1796875" style="423" customWidth="1"/>
    <col min="11781" max="11781" width="13.54296875" style="423" customWidth="1"/>
    <col min="11782" max="11782" width="12.7265625" style="423" customWidth="1"/>
    <col min="11783" max="11784" width="13.81640625" style="423" customWidth="1"/>
    <col min="11785" max="11785" width="13.7265625" style="423" customWidth="1"/>
    <col min="11786" max="11786" width="15" style="423" customWidth="1"/>
    <col min="11787" max="11787" width="0.81640625" style="423" customWidth="1"/>
    <col min="11788" max="12032" width="9.1796875" style="423"/>
    <col min="12033" max="12033" width="4.81640625" style="423" customWidth="1"/>
    <col min="12034" max="12034" width="24.1796875" style="423" customWidth="1"/>
    <col min="12035" max="12035" width="32.26953125" style="423" customWidth="1"/>
    <col min="12036" max="12036" width="19.1796875" style="423" customWidth="1"/>
    <col min="12037" max="12037" width="13.54296875" style="423" customWidth="1"/>
    <col min="12038" max="12038" width="12.7265625" style="423" customWidth="1"/>
    <col min="12039" max="12040" width="13.81640625" style="423" customWidth="1"/>
    <col min="12041" max="12041" width="13.7265625" style="423" customWidth="1"/>
    <col min="12042" max="12042" width="15" style="423" customWidth="1"/>
    <col min="12043" max="12043" width="0.81640625" style="423" customWidth="1"/>
    <col min="12044" max="12288" width="9.1796875" style="423"/>
    <col min="12289" max="12289" width="4.81640625" style="423" customWidth="1"/>
    <col min="12290" max="12290" width="24.1796875" style="423" customWidth="1"/>
    <col min="12291" max="12291" width="32.26953125" style="423" customWidth="1"/>
    <col min="12292" max="12292" width="19.1796875" style="423" customWidth="1"/>
    <col min="12293" max="12293" width="13.54296875" style="423" customWidth="1"/>
    <col min="12294" max="12294" width="12.7265625" style="423" customWidth="1"/>
    <col min="12295" max="12296" width="13.81640625" style="423" customWidth="1"/>
    <col min="12297" max="12297" width="13.7265625" style="423" customWidth="1"/>
    <col min="12298" max="12298" width="15" style="423" customWidth="1"/>
    <col min="12299" max="12299" width="0.81640625" style="423" customWidth="1"/>
    <col min="12300" max="12544" width="9.1796875" style="423"/>
    <col min="12545" max="12545" width="4.81640625" style="423" customWidth="1"/>
    <col min="12546" max="12546" width="24.1796875" style="423" customWidth="1"/>
    <col min="12547" max="12547" width="32.26953125" style="423" customWidth="1"/>
    <col min="12548" max="12548" width="19.1796875" style="423" customWidth="1"/>
    <col min="12549" max="12549" width="13.54296875" style="423" customWidth="1"/>
    <col min="12550" max="12550" width="12.7265625" style="423" customWidth="1"/>
    <col min="12551" max="12552" width="13.81640625" style="423" customWidth="1"/>
    <col min="12553" max="12553" width="13.7265625" style="423" customWidth="1"/>
    <col min="12554" max="12554" width="15" style="423" customWidth="1"/>
    <col min="12555" max="12555" width="0.81640625" style="423" customWidth="1"/>
    <col min="12556" max="12800" width="9.1796875" style="423"/>
    <col min="12801" max="12801" width="4.81640625" style="423" customWidth="1"/>
    <col min="12802" max="12802" width="24.1796875" style="423" customWidth="1"/>
    <col min="12803" max="12803" width="32.26953125" style="423" customWidth="1"/>
    <col min="12804" max="12804" width="19.1796875" style="423" customWidth="1"/>
    <col min="12805" max="12805" width="13.54296875" style="423" customWidth="1"/>
    <col min="12806" max="12806" width="12.7265625" style="423" customWidth="1"/>
    <col min="12807" max="12808" width="13.81640625" style="423" customWidth="1"/>
    <col min="12809" max="12809" width="13.7265625" style="423" customWidth="1"/>
    <col min="12810" max="12810" width="15" style="423" customWidth="1"/>
    <col min="12811" max="12811" width="0.81640625" style="423" customWidth="1"/>
    <col min="12812" max="13056" width="9.1796875" style="423"/>
    <col min="13057" max="13057" width="4.81640625" style="423" customWidth="1"/>
    <col min="13058" max="13058" width="24.1796875" style="423" customWidth="1"/>
    <col min="13059" max="13059" width="32.26953125" style="423" customWidth="1"/>
    <col min="13060" max="13060" width="19.1796875" style="423" customWidth="1"/>
    <col min="13061" max="13061" width="13.54296875" style="423" customWidth="1"/>
    <col min="13062" max="13062" width="12.7265625" style="423" customWidth="1"/>
    <col min="13063" max="13064" width="13.81640625" style="423" customWidth="1"/>
    <col min="13065" max="13065" width="13.7265625" style="423" customWidth="1"/>
    <col min="13066" max="13066" width="15" style="423" customWidth="1"/>
    <col min="13067" max="13067" width="0.81640625" style="423" customWidth="1"/>
    <col min="13068" max="13312" width="9.1796875" style="423"/>
    <col min="13313" max="13313" width="4.81640625" style="423" customWidth="1"/>
    <col min="13314" max="13314" width="24.1796875" style="423" customWidth="1"/>
    <col min="13315" max="13315" width="32.26953125" style="423" customWidth="1"/>
    <col min="13316" max="13316" width="19.1796875" style="423" customWidth="1"/>
    <col min="13317" max="13317" width="13.54296875" style="423" customWidth="1"/>
    <col min="13318" max="13318" width="12.7265625" style="423" customWidth="1"/>
    <col min="13319" max="13320" width="13.81640625" style="423" customWidth="1"/>
    <col min="13321" max="13321" width="13.7265625" style="423" customWidth="1"/>
    <col min="13322" max="13322" width="15" style="423" customWidth="1"/>
    <col min="13323" max="13323" width="0.81640625" style="423" customWidth="1"/>
    <col min="13324" max="13568" width="9.1796875" style="423"/>
    <col min="13569" max="13569" width="4.81640625" style="423" customWidth="1"/>
    <col min="13570" max="13570" width="24.1796875" style="423" customWidth="1"/>
    <col min="13571" max="13571" width="32.26953125" style="423" customWidth="1"/>
    <col min="13572" max="13572" width="19.1796875" style="423" customWidth="1"/>
    <col min="13573" max="13573" width="13.54296875" style="423" customWidth="1"/>
    <col min="13574" max="13574" width="12.7265625" style="423" customWidth="1"/>
    <col min="13575" max="13576" width="13.81640625" style="423" customWidth="1"/>
    <col min="13577" max="13577" width="13.7265625" style="423" customWidth="1"/>
    <col min="13578" max="13578" width="15" style="423" customWidth="1"/>
    <col min="13579" max="13579" width="0.81640625" style="423" customWidth="1"/>
    <col min="13580" max="13824" width="9.1796875" style="423"/>
    <col min="13825" max="13825" width="4.81640625" style="423" customWidth="1"/>
    <col min="13826" max="13826" width="24.1796875" style="423" customWidth="1"/>
    <col min="13827" max="13827" width="32.26953125" style="423" customWidth="1"/>
    <col min="13828" max="13828" width="19.1796875" style="423" customWidth="1"/>
    <col min="13829" max="13829" width="13.54296875" style="423" customWidth="1"/>
    <col min="13830" max="13830" width="12.7265625" style="423" customWidth="1"/>
    <col min="13831" max="13832" width="13.81640625" style="423" customWidth="1"/>
    <col min="13833" max="13833" width="13.7265625" style="423" customWidth="1"/>
    <col min="13834" max="13834" width="15" style="423" customWidth="1"/>
    <col min="13835" max="13835" width="0.81640625" style="423" customWidth="1"/>
    <col min="13836" max="14080" width="9.1796875" style="423"/>
    <col min="14081" max="14081" width="4.81640625" style="423" customWidth="1"/>
    <col min="14082" max="14082" width="24.1796875" style="423" customWidth="1"/>
    <col min="14083" max="14083" width="32.26953125" style="423" customWidth="1"/>
    <col min="14084" max="14084" width="19.1796875" style="423" customWidth="1"/>
    <col min="14085" max="14085" width="13.54296875" style="423" customWidth="1"/>
    <col min="14086" max="14086" width="12.7265625" style="423" customWidth="1"/>
    <col min="14087" max="14088" width="13.81640625" style="423" customWidth="1"/>
    <col min="14089" max="14089" width="13.7265625" style="423" customWidth="1"/>
    <col min="14090" max="14090" width="15" style="423" customWidth="1"/>
    <col min="14091" max="14091" width="0.81640625" style="423" customWidth="1"/>
    <col min="14092" max="14336" width="9.1796875" style="423"/>
    <col min="14337" max="14337" width="4.81640625" style="423" customWidth="1"/>
    <col min="14338" max="14338" width="24.1796875" style="423" customWidth="1"/>
    <col min="14339" max="14339" width="32.26953125" style="423" customWidth="1"/>
    <col min="14340" max="14340" width="19.1796875" style="423" customWidth="1"/>
    <col min="14341" max="14341" width="13.54296875" style="423" customWidth="1"/>
    <col min="14342" max="14342" width="12.7265625" style="423" customWidth="1"/>
    <col min="14343" max="14344" width="13.81640625" style="423" customWidth="1"/>
    <col min="14345" max="14345" width="13.7265625" style="423" customWidth="1"/>
    <col min="14346" max="14346" width="15" style="423" customWidth="1"/>
    <col min="14347" max="14347" width="0.81640625" style="423" customWidth="1"/>
    <col min="14348" max="14592" width="9.1796875" style="423"/>
    <col min="14593" max="14593" width="4.81640625" style="423" customWidth="1"/>
    <col min="14594" max="14594" width="24.1796875" style="423" customWidth="1"/>
    <col min="14595" max="14595" width="32.26953125" style="423" customWidth="1"/>
    <col min="14596" max="14596" width="19.1796875" style="423" customWidth="1"/>
    <col min="14597" max="14597" width="13.54296875" style="423" customWidth="1"/>
    <col min="14598" max="14598" width="12.7265625" style="423" customWidth="1"/>
    <col min="14599" max="14600" width="13.81640625" style="423" customWidth="1"/>
    <col min="14601" max="14601" width="13.7265625" style="423" customWidth="1"/>
    <col min="14602" max="14602" width="15" style="423" customWidth="1"/>
    <col min="14603" max="14603" width="0.81640625" style="423" customWidth="1"/>
    <col min="14604" max="14848" width="9.1796875" style="423"/>
    <col min="14849" max="14849" width="4.81640625" style="423" customWidth="1"/>
    <col min="14850" max="14850" width="24.1796875" style="423" customWidth="1"/>
    <col min="14851" max="14851" width="32.26953125" style="423" customWidth="1"/>
    <col min="14852" max="14852" width="19.1796875" style="423" customWidth="1"/>
    <col min="14853" max="14853" width="13.54296875" style="423" customWidth="1"/>
    <col min="14854" max="14854" width="12.7265625" style="423" customWidth="1"/>
    <col min="14855" max="14856" width="13.81640625" style="423" customWidth="1"/>
    <col min="14857" max="14857" width="13.7265625" style="423" customWidth="1"/>
    <col min="14858" max="14858" width="15" style="423" customWidth="1"/>
    <col min="14859" max="14859" width="0.81640625" style="423" customWidth="1"/>
    <col min="14860" max="15104" width="9.1796875" style="423"/>
    <col min="15105" max="15105" width="4.81640625" style="423" customWidth="1"/>
    <col min="15106" max="15106" width="24.1796875" style="423" customWidth="1"/>
    <col min="15107" max="15107" width="32.26953125" style="423" customWidth="1"/>
    <col min="15108" max="15108" width="19.1796875" style="423" customWidth="1"/>
    <col min="15109" max="15109" width="13.54296875" style="423" customWidth="1"/>
    <col min="15110" max="15110" width="12.7265625" style="423" customWidth="1"/>
    <col min="15111" max="15112" width="13.81640625" style="423" customWidth="1"/>
    <col min="15113" max="15113" width="13.7265625" style="423" customWidth="1"/>
    <col min="15114" max="15114" width="15" style="423" customWidth="1"/>
    <col min="15115" max="15115" width="0.81640625" style="423" customWidth="1"/>
    <col min="15116" max="15360" width="9.1796875" style="423"/>
    <col min="15361" max="15361" width="4.81640625" style="423" customWidth="1"/>
    <col min="15362" max="15362" width="24.1796875" style="423" customWidth="1"/>
    <col min="15363" max="15363" width="32.26953125" style="423" customWidth="1"/>
    <col min="15364" max="15364" width="19.1796875" style="423" customWidth="1"/>
    <col min="15365" max="15365" width="13.54296875" style="423" customWidth="1"/>
    <col min="15366" max="15366" width="12.7265625" style="423" customWidth="1"/>
    <col min="15367" max="15368" width="13.81640625" style="423" customWidth="1"/>
    <col min="15369" max="15369" width="13.7265625" style="423" customWidth="1"/>
    <col min="15370" max="15370" width="15" style="423" customWidth="1"/>
    <col min="15371" max="15371" width="0.81640625" style="423" customWidth="1"/>
    <col min="15372" max="15616" width="9.1796875" style="423"/>
    <col min="15617" max="15617" width="4.81640625" style="423" customWidth="1"/>
    <col min="15618" max="15618" width="24.1796875" style="423" customWidth="1"/>
    <col min="15619" max="15619" width="32.26953125" style="423" customWidth="1"/>
    <col min="15620" max="15620" width="19.1796875" style="423" customWidth="1"/>
    <col min="15621" max="15621" width="13.54296875" style="423" customWidth="1"/>
    <col min="15622" max="15622" width="12.7265625" style="423" customWidth="1"/>
    <col min="15623" max="15624" width="13.81640625" style="423" customWidth="1"/>
    <col min="15625" max="15625" width="13.7265625" style="423" customWidth="1"/>
    <col min="15626" max="15626" width="15" style="423" customWidth="1"/>
    <col min="15627" max="15627" width="0.81640625" style="423" customWidth="1"/>
    <col min="15628" max="15872" width="9.1796875" style="423"/>
    <col min="15873" max="15873" width="4.81640625" style="423" customWidth="1"/>
    <col min="15874" max="15874" width="24.1796875" style="423" customWidth="1"/>
    <col min="15875" max="15875" width="32.26953125" style="423" customWidth="1"/>
    <col min="15876" max="15876" width="19.1796875" style="423" customWidth="1"/>
    <col min="15877" max="15877" width="13.54296875" style="423" customWidth="1"/>
    <col min="15878" max="15878" width="12.7265625" style="423" customWidth="1"/>
    <col min="15879" max="15880" width="13.81640625" style="423" customWidth="1"/>
    <col min="15881" max="15881" width="13.7265625" style="423" customWidth="1"/>
    <col min="15882" max="15882" width="15" style="423" customWidth="1"/>
    <col min="15883" max="15883" width="0.81640625" style="423" customWidth="1"/>
    <col min="15884" max="16128" width="9.1796875" style="423"/>
    <col min="16129" max="16129" width="4.81640625" style="423" customWidth="1"/>
    <col min="16130" max="16130" width="24.1796875" style="423" customWidth="1"/>
    <col min="16131" max="16131" width="32.26953125" style="423" customWidth="1"/>
    <col min="16132" max="16132" width="19.1796875" style="423" customWidth="1"/>
    <col min="16133" max="16133" width="13.54296875" style="423" customWidth="1"/>
    <col min="16134" max="16134" width="12.7265625" style="423" customWidth="1"/>
    <col min="16135" max="16136" width="13.81640625" style="423" customWidth="1"/>
    <col min="16137" max="16137" width="13.7265625" style="423" customWidth="1"/>
    <col min="16138" max="16138" width="15" style="423" customWidth="1"/>
    <col min="16139" max="16139" width="0.81640625" style="423" customWidth="1"/>
    <col min="16140" max="16384" width="9.1796875" style="423"/>
  </cols>
  <sheetData>
    <row r="1" spans="1:12" x14ac:dyDescent="0.35">
      <c r="A1" s="420" t="s">
        <v>489</v>
      </c>
      <c r="B1" s="421"/>
      <c r="C1" s="421"/>
      <c r="D1" s="421"/>
      <c r="E1" s="421"/>
      <c r="F1" s="421"/>
      <c r="G1" s="421"/>
      <c r="H1" s="421"/>
      <c r="I1" s="550" t="s">
        <v>94</v>
      </c>
      <c r="J1" s="550"/>
      <c r="K1" s="422"/>
    </row>
    <row r="2" spans="1:12" x14ac:dyDescent="0.35">
      <c r="A2" s="421" t="s">
        <v>123</v>
      </c>
      <c r="B2" s="421"/>
      <c r="C2" s="421"/>
      <c r="D2" s="421"/>
      <c r="E2" s="421"/>
      <c r="F2" s="421"/>
      <c r="G2" s="421"/>
      <c r="H2" s="421"/>
      <c r="I2" s="548" t="s">
        <v>579</v>
      </c>
      <c r="J2" s="549"/>
      <c r="K2" s="422"/>
    </row>
    <row r="3" spans="1:12" x14ac:dyDescent="0.35">
      <c r="A3" s="421"/>
      <c r="B3" s="421"/>
      <c r="C3" s="421"/>
      <c r="D3" s="421"/>
      <c r="E3" s="421"/>
      <c r="F3" s="421"/>
      <c r="G3" s="421"/>
      <c r="H3" s="421"/>
      <c r="I3" s="394"/>
      <c r="J3" s="394"/>
      <c r="K3" s="422"/>
    </row>
    <row r="4" spans="1:12" x14ac:dyDescent="0.35">
      <c r="A4" s="421" t="str">
        <f>'[3]ფორმა N2'!A4</f>
        <v>ანგარიშვალდებული პირის დასახელება:</v>
      </c>
      <c r="B4" s="421"/>
      <c r="C4" s="421"/>
      <c r="D4" s="421"/>
      <c r="E4" s="421"/>
      <c r="F4" s="424"/>
      <c r="G4" s="421"/>
      <c r="H4" s="421"/>
      <c r="I4" s="421"/>
      <c r="J4" s="421"/>
      <c r="K4" s="422"/>
    </row>
    <row r="5" spans="1:12" ht="14" thickBot="1" x14ac:dyDescent="0.4">
      <c r="A5" s="425" t="s">
        <v>503</v>
      </c>
      <c r="B5" s="421"/>
      <c r="C5" s="421"/>
      <c r="D5" s="426"/>
      <c r="E5" s="426"/>
      <c r="F5" s="427"/>
      <c r="G5" s="426"/>
      <c r="H5" s="426"/>
      <c r="I5" s="426"/>
      <c r="J5" s="426"/>
      <c r="K5" s="422"/>
    </row>
    <row r="6" spans="1:12" s="429" customFormat="1" ht="40.5" x14ac:dyDescent="0.35">
      <c r="A6" s="520" t="s">
        <v>64</v>
      </c>
      <c r="B6" s="521" t="s">
        <v>95</v>
      </c>
      <c r="C6" s="522" t="s">
        <v>97</v>
      </c>
      <c r="D6" s="522" t="s">
        <v>248</v>
      </c>
      <c r="E6" s="522" t="s">
        <v>96</v>
      </c>
      <c r="F6" s="523" t="s">
        <v>236</v>
      </c>
      <c r="G6" s="523" t="s">
        <v>267</v>
      </c>
      <c r="H6" s="523" t="s">
        <v>268</v>
      </c>
      <c r="I6" s="523" t="s">
        <v>237</v>
      </c>
      <c r="J6" s="524" t="s">
        <v>98</v>
      </c>
      <c r="K6" s="422"/>
    </row>
    <row r="7" spans="1:12" s="429" customFormat="1" x14ac:dyDescent="0.35">
      <c r="A7" s="525">
        <v>1</v>
      </c>
      <c r="B7" s="430">
        <v>2</v>
      </c>
      <c r="C7" s="431">
        <v>3</v>
      </c>
      <c r="D7" s="431">
        <v>4</v>
      </c>
      <c r="E7" s="431">
        <v>5</v>
      </c>
      <c r="F7" s="431">
        <v>6</v>
      </c>
      <c r="G7" s="431">
        <v>7</v>
      </c>
      <c r="H7" s="431">
        <v>8</v>
      </c>
      <c r="I7" s="431">
        <v>9</v>
      </c>
      <c r="J7" s="526">
        <v>10</v>
      </c>
      <c r="K7" s="422"/>
    </row>
    <row r="8" spans="1:12" s="429" customFormat="1" ht="15" customHeight="1" x14ac:dyDescent="0.35">
      <c r="A8" s="525">
        <v>1</v>
      </c>
      <c r="B8" s="430" t="s">
        <v>533</v>
      </c>
      <c r="C8" s="430" t="s">
        <v>534</v>
      </c>
      <c r="D8" s="430" t="s">
        <v>204</v>
      </c>
      <c r="E8" s="430" t="s">
        <v>535</v>
      </c>
      <c r="F8" s="432">
        <v>45185.719999999972</v>
      </c>
      <c r="G8" s="432">
        <v>326979.33</v>
      </c>
      <c r="H8" s="432">
        <v>312900.34000000003</v>
      </c>
      <c r="I8" s="432">
        <f t="shared" ref="I8:I23" si="0">F8+G8-H8</f>
        <v>59264.709999999963</v>
      </c>
      <c r="J8" s="527"/>
      <c r="K8" s="422"/>
    </row>
    <row r="9" spans="1:12" s="429" customFormat="1" x14ac:dyDescent="0.35">
      <c r="A9" s="525">
        <v>2</v>
      </c>
      <c r="B9" s="430" t="s">
        <v>533</v>
      </c>
      <c r="C9" s="430" t="s">
        <v>536</v>
      </c>
      <c r="D9" s="430" t="s">
        <v>204</v>
      </c>
      <c r="E9" s="430" t="s">
        <v>537</v>
      </c>
      <c r="F9" s="432">
        <v>-7.2759576141834259E-12</v>
      </c>
      <c r="G9" s="432">
        <v>0</v>
      </c>
      <c r="H9" s="432">
        <v>0</v>
      </c>
      <c r="I9" s="432">
        <f t="shared" si="0"/>
        <v>-7.2759576141834259E-12</v>
      </c>
      <c r="J9" s="528"/>
      <c r="K9" s="422"/>
    </row>
    <row r="10" spans="1:12" s="429" customFormat="1" ht="15" customHeight="1" x14ac:dyDescent="0.35">
      <c r="A10" s="525">
        <v>3</v>
      </c>
      <c r="B10" s="430" t="s">
        <v>533</v>
      </c>
      <c r="C10" s="430" t="s">
        <v>538</v>
      </c>
      <c r="D10" s="430" t="s">
        <v>539</v>
      </c>
      <c r="E10" s="430" t="s">
        <v>540</v>
      </c>
      <c r="F10" s="432">
        <v>0</v>
      </c>
      <c r="G10" s="432">
        <v>0</v>
      </c>
      <c r="H10" s="432">
        <v>0</v>
      </c>
      <c r="I10" s="432">
        <f t="shared" si="0"/>
        <v>0</v>
      </c>
      <c r="J10" s="527"/>
      <c r="K10" s="422"/>
    </row>
    <row r="11" spans="1:12" s="429" customFormat="1" ht="15" customHeight="1" x14ac:dyDescent="0.35">
      <c r="A11" s="525">
        <v>4</v>
      </c>
      <c r="B11" s="430" t="s">
        <v>533</v>
      </c>
      <c r="C11" s="430" t="s">
        <v>538</v>
      </c>
      <c r="D11" s="430" t="s">
        <v>541</v>
      </c>
      <c r="E11" s="430" t="s">
        <v>542</v>
      </c>
      <c r="F11" s="432">
        <v>1289.75</v>
      </c>
      <c r="G11" s="432">
        <v>0</v>
      </c>
      <c r="H11" s="432">
        <v>0</v>
      </c>
      <c r="I11" s="432">
        <f t="shared" si="0"/>
        <v>1289.75</v>
      </c>
      <c r="J11" s="529"/>
      <c r="K11" s="422"/>
    </row>
    <row r="12" spans="1:12" s="429" customFormat="1" ht="15" customHeight="1" x14ac:dyDescent="0.35">
      <c r="A12" s="525">
        <v>5</v>
      </c>
      <c r="B12" s="430" t="s">
        <v>533</v>
      </c>
      <c r="C12" s="430" t="s">
        <v>538</v>
      </c>
      <c r="D12" s="430" t="s">
        <v>543</v>
      </c>
      <c r="E12" s="430" t="s">
        <v>544</v>
      </c>
      <c r="F12" s="432">
        <v>43.1200000000008</v>
      </c>
      <c r="G12" s="432">
        <v>0</v>
      </c>
      <c r="H12" s="432">
        <v>0</v>
      </c>
      <c r="I12" s="432">
        <f t="shared" si="0"/>
        <v>43.1200000000008</v>
      </c>
      <c r="J12" s="527"/>
      <c r="K12" s="422"/>
      <c r="L12" s="433"/>
    </row>
    <row r="13" spans="1:12" s="429" customFormat="1" x14ac:dyDescent="0.35">
      <c r="A13" s="525">
        <v>6</v>
      </c>
      <c r="B13" s="430" t="s">
        <v>533</v>
      </c>
      <c r="C13" s="430" t="s">
        <v>545</v>
      </c>
      <c r="D13" s="430" t="s">
        <v>204</v>
      </c>
      <c r="E13" s="430" t="s">
        <v>546</v>
      </c>
      <c r="F13" s="432">
        <v>0</v>
      </c>
      <c r="G13" s="432">
        <v>0</v>
      </c>
      <c r="H13" s="432">
        <v>0</v>
      </c>
      <c r="I13" s="432">
        <f t="shared" si="0"/>
        <v>0</v>
      </c>
      <c r="J13" s="528"/>
      <c r="K13" s="422"/>
    </row>
    <row r="14" spans="1:12" s="429" customFormat="1" ht="15" customHeight="1" x14ac:dyDescent="0.35">
      <c r="A14" s="525">
        <v>7</v>
      </c>
      <c r="B14" s="430" t="s">
        <v>533</v>
      </c>
      <c r="C14" s="430" t="s">
        <v>545</v>
      </c>
      <c r="D14" s="430" t="s">
        <v>539</v>
      </c>
      <c r="E14" s="430" t="s">
        <v>546</v>
      </c>
      <c r="F14" s="432">
        <v>0</v>
      </c>
      <c r="G14" s="432">
        <v>0</v>
      </c>
      <c r="H14" s="432">
        <v>0</v>
      </c>
      <c r="I14" s="432">
        <f t="shared" si="0"/>
        <v>0</v>
      </c>
      <c r="J14" s="528"/>
      <c r="K14" s="422"/>
    </row>
    <row r="15" spans="1:12" s="429" customFormat="1" x14ac:dyDescent="0.35">
      <c r="A15" s="525">
        <v>8</v>
      </c>
      <c r="B15" s="430" t="s">
        <v>533</v>
      </c>
      <c r="C15" s="430" t="s">
        <v>547</v>
      </c>
      <c r="D15" s="430" t="s">
        <v>204</v>
      </c>
      <c r="E15" s="430" t="s">
        <v>546</v>
      </c>
      <c r="F15" s="432">
        <v>0</v>
      </c>
      <c r="G15" s="432">
        <v>0</v>
      </c>
      <c r="H15" s="432">
        <v>0</v>
      </c>
      <c r="I15" s="432">
        <f t="shared" si="0"/>
        <v>0</v>
      </c>
      <c r="J15" s="527"/>
      <c r="K15" s="422"/>
    </row>
    <row r="16" spans="1:12" s="429" customFormat="1" ht="15" customHeight="1" x14ac:dyDescent="0.35">
      <c r="A16" s="525">
        <v>9</v>
      </c>
      <c r="B16" s="430" t="s">
        <v>533</v>
      </c>
      <c r="C16" s="430" t="s">
        <v>547</v>
      </c>
      <c r="D16" s="430" t="s">
        <v>539</v>
      </c>
      <c r="E16" s="430" t="s">
        <v>546</v>
      </c>
      <c r="F16" s="432">
        <v>0</v>
      </c>
      <c r="G16" s="432">
        <v>0</v>
      </c>
      <c r="H16" s="432">
        <v>0</v>
      </c>
      <c r="I16" s="432">
        <f t="shared" si="0"/>
        <v>0</v>
      </c>
      <c r="J16" s="527"/>
      <c r="K16" s="422"/>
      <c r="L16" s="433"/>
    </row>
    <row r="17" spans="1:13" s="429" customFormat="1" ht="15" customHeight="1" x14ac:dyDescent="0.35">
      <c r="A17" s="525">
        <v>10</v>
      </c>
      <c r="B17" s="430" t="s">
        <v>533</v>
      </c>
      <c r="C17" s="430" t="s">
        <v>547</v>
      </c>
      <c r="D17" s="430" t="s">
        <v>543</v>
      </c>
      <c r="E17" s="430" t="s">
        <v>546</v>
      </c>
      <c r="F17" s="432">
        <v>0</v>
      </c>
      <c r="G17" s="432">
        <v>0</v>
      </c>
      <c r="H17" s="432">
        <v>0</v>
      </c>
      <c r="I17" s="432">
        <f t="shared" si="0"/>
        <v>0</v>
      </c>
      <c r="J17" s="527"/>
      <c r="K17" s="422"/>
    </row>
    <row r="18" spans="1:13" s="429" customFormat="1" x14ac:dyDescent="0.35">
      <c r="A18" s="525">
        <v>11</v>
      </c>
      <c r="B18" s="430" t="s">
        <v>533</v>
      </c>
      <c r="C18" s="430" t="s">
        <v>548</v>
      </c>
      <c r="D18" s="430" t="s">
        <v>204</v>
      </c>
      <c r="E18" s="430" t="s">
        <v>546</v>
      </c>
      <c r="F18" s="432">
        <v>0</v>
      </c>
      <c r="G18" s="432">
        <v>0</v>
      </c>
      <c r="H18" s="432">
        <v>0</v>
      </c>
      <c r="I18" s="432">
        <f t="shared" si="0"/>
        <v>0</v>
      </c>
      <c r="J18" s="527"/>
      <c r="K18" s="422"/>
    </row>
    <row r="19" spans="1:13" s="429" customFormat="1" ht="15" customHeight="1" x14ac:dyDescent="0.35">
      <c r="A19" s="525">
        <v>12</v>
      </c>
      <c r="B19" s="430" t="s">
        <v>533</v>
      </c>
      <c r="C19" s="430" t="s">
        <v>548</v>
      </c>
      <c r="D19" s="430" t="s">
        <v>539</v>
      </c>
      <c r="E19" s="430" t="s">
        <v>546</v>
      </c>
      <c r="F19" s="432">
        <v>0</v>
      </c>
      <c r="G19" s="432">
        <v>0</v>
      </c>
      <c r="H19" s="432">
        <v>0</v>
      </c>
      <c r="I19" s="432">
        <f t="shared" si="0"/>
        <v>0</v>
      </c>
      <c r="J19" s="527"/>
      <c r="K19" s="422"/>
    </row>
    <row r="20" spans="1:13" s="429" customFormat="1" ht="15" customHeight="1" x14ac:dyDescent="0.35">
      <c r="A20" s="525">
        <v>13</v>
      </c>
      <c r="B20" s="430" t="s">
        <v>533</v>
      </c>
      <c r="C20" s="430" t="s">
        <v>548</v>
      </c>
      <c r="D20" s="430" t="s">
        <v>543</v>
      </c>
      <c r="E20" s="430" t="s">
        <v>546</v>
      </c>
      <c r="F20" s="432">
        <v>0</v>
      </c>
      <c r="G20" s="432">
        <v>0</v>
      </c>
      <c r="H20" s="432">
        <v>0</v>
      </c>
      <c r="I20" s="432">
        <f t="shared" si="0"/>
        <v>0</v>
      </c>
      <c r="J20" s="527"/>
      <c r="K20" s="422"/>
    </row>
    <row r="21" spans="1:13" s="429" customFormat="1" x14ac:dyDescent="0.35">
      <c r="A21" s="525">
        <v>14</v>
      </c>
      <c r="B21" s="430" t="s">
        <v>533</v>
      </c>
      <c r="C21" s="430" t="s">
        <v>549</v>
      </c>
      <c r="D21" s="430" t="s">
        <v>204</v>
      </c>
      <c r="E21" s="430" t="s">
        <v>550</v>
      </c>
      <c r="F21" s="432">
        <v>0</v>
      </c>
      <c r="G21" s="432">
        <v>0</v>
      </c>
      <c r="H21" s="432">
        <v>0</v>
      </c>
      <c r="I21" s="432">
        <f t="shared" si="0"/>
        <v>0</v>
      </c>
      <c r="J21" s="527"/>
      <c r="K21" s="422"/>
    </row>
    <row r="22" spans="1:13" s="429" customFormat="1" ht="15" customHeight="1" x14ac:dyDescent="0.35">
      <c r="A22" s="525">
        <v>15</v>
      </c>
      <c r="B22" s="430" t="s">
        <v>533</v>
      </c>
      <c r="C22" s="430" t="s">
        <v>549</v>
      </c>
      <c r="D22" s="430" t="s">
        <v>539</v>
      </c>
      <c r="E22" s="430" t="s">
        <v>550</v>
      </c>
      <c r="F22" s="432">
        <v>0</v>
      </c>
      <c r="G22" s="432">
        <v>0</v>
      </c>
      <c r="H22" s="432">
        <v>0</v>
      </c>
      <c r="I22" s="432">
        <f t="shared" si="0"/>
        <v>0</v>
      </c>
      <c r="J22" s="527"/>
      <c r="K22" s="422"/>
      <c r="M22" s="433"/>
    </row>
    <row r="23" spans="1:13" s="429" customFormat="1" ht="15" customHeight="1" x14ac:dyDescent="0.35">
      <c r="A23" s="525">
        <v>16</v>
      </c>
      <c r="B23" s="430" t="s">
        <v>533</v>
      </c>
      <c r="C23" s="430" t="s">
        <v>549</v>
      </c>
      <c r="D23" s="430" t="s">
        <v>543</v>
      </c>
      <c r="E23" s="430" t="s">
        <v>550</v>
      </c>
      <c r="F23" s="432">
        <v>0</v>
      </c>
      <c r="G23" s="432">
        <v>0</v>
      </c>
      <c r="H23" s="432">
        <v>0</v>
      </c>
      <c r="I23" s="432">
        <f t="shared" si="0"/>
        <v>0</v>
      </c>
      <c r="J23" s="527"/>
      <c r="K23" s="422"/>
    </row>
    <row r="24" spans="1:13" s="429" customFormat="1" x14ac:dyDescent="0.35">
      <c r="A24" s="525">
        <v>17</v>
      </c>
      <c r="B24" s="430" t="s">
        <v>533</v>
      </c>
      <c r="C24" s="430" t="s">
        <v>551</v>
      </c>
      <c r="D24" s="430" t="s">
        <v>204</v>
      </c>
      <c r="E24" s="430" t="s">
        <v>552</v>
      </c>
      <c r="F24" s="432">
        <v>0</v>
      </c>
      <c r="G24" s="432">
        <v>0</v>
      </c>
      <c r="H24" s="432">
        <v>0</v>
      </c>
      <c r="I24" s="432">
        <f>F24+G24-H24</f>
        <v>0</v>
      </c>
      <c r="J24" s="527"/>
      <c r="K24" s="422"/>
    </row>
    <row r="25" spans="1:13" s="429" customFormat="1" x14ac:dyDescent="0.35">
      <c r="A25" s="525">
        <v>18</v>
      </c>
      <c r="B25" s="430" t="s">
        <v>533</v>
      </c>
      <c r="C25" s="430" t="s">
        <v>576</v>
      </c>
      <c r="D25" s="430" t="s">
        <v>204</v>
      </c>
      <c r="E25" s="430" t="s">
        <v>575</v>
      </c>
      <c r="F25" s="432">
        <v>0</v>
      </c>
      <c r="G25" s="432">
        <v>3215.19</v>
      </c>
      <c r="H25" s="432">
        <v>2715.19</v>
      </c>
      <c r="I25" s="432">
        <f t="shared" ref="I25:I28" si="1">F25+G25-H25</f>
        <v>500</v>
      </c>
      <c r="J25" s="527"/>
      <c r="K25" s="422"/>
    </row>
    <row r="26" spans="1:13" s="429" customFormat="1" x14ac:dyDescent="0.35">
      <c r="A26" s="525">
        <v>19</v>
      </c>
      <c r="B26" s="430" t="s">
        <v>533</v>
      </c>
      <c r="C26" s="430" t="s">
        <v>576</v>
      </c>
      <c r="D26" s="430" t="s">
        <v>539</v>
      </c>
      <c r="E26" s="430" t="s">
        <v>575</v>
      </c>
      <c r="F26" s="432">
        <v>0</v>
      </c>
      <c r="G26" s="432">
        <v>0</v>
      </c>
      <c r="H26" s="432">
        <v>0</v>
      </c>
      <c r="I26" s="432">
        <f t="shared" si="1"/>
        <v>0</v>
      </c>
      <c r="J26" s="527"/>
      <c r="K26" s="422"/>
    </row>
    <row r="27" spans="1:13" s="429" customFormat="1" x14ac:dyDescent="0.35">
      <c r="A27" s="525">
        <v>20</v>
      </c>
      <c r="B27" s="430" t="s">
        <v>533</v>
      </c>
      <c r="C27" s="430" t="s">
        <v>576</v>
      </c>
      <c r="D27" s="430" t="s">
        <v>543</v>
      </c>
      <c r="E27" s="430" t="s">
        <v>575</v>
      </c>
      <c r="F27" s="432">
        <v>0</v>
      </c>
      <c r="G27" s="432">
        <v>0</v>
      </c>
      <c r="H27" s="432">
        <v>0</v>
      </c>
      <c r="I27" s="432">
        <f t="shared" si="1"/>
        <v>0</v>
      </c>
      <c r="J27" s="527"/>
      <c r="K27" s="422"/>
    </row>
    <row r="28" spans="1:13" s="429" customFormat="1" x14ac:dyDescent="0.35">
      <c r="A28" s="525">
        <v>21</v>
      </c>
      <c r="B28" s="430" t="s">
        <v>533</v>
      </c>
      <c r="C28" s="430" t="s">
        <v>576</v>
      </c>
      <c r="D28" s="430" t="s">
        <v>541</v>
      </c>
      <c r="E28" s="430" t="s">
        <v>575</v>
      </c>
      <c r="F28" s="432">
        <v>0</v>
      </c>
      <c r="G28" s="432">
        <v>1882.82</v>
      </c>
      <c r="H28" s="432">
        <v>1815.52</v>
      </c>
      <c r="I28" s="432">
        <f t="shared" si="1"/>
        <v>67.299999999999955</v>
      </c>
      <c r="J28" s="527"/>
      <c r="K28" s="422"/>
    </row>
    <row r="29" spans="1:13" s="429" customFormat="1" ht="15" customHeight="1" x14ac:dyDescent="0.35">
      <c r="A29" s="525">
        <v>22</v>
      </c>
      <c r="B29" s="430"/>
      <c r="C29" s="430"/>
      <c r="D29" s="430"/>
      <c r="E29" s="430"/>
      <c r="F29" s="432"/>
      <c r="G29" s="432"/>
      <c r="H29" s="432"/>
      <c r="I29" s="432"/>
      <c r="J29" s="527"/>
      <c r="K29" s="422"/>
    </row>
    <row r="30" spans="1:13" s="429" customFormat="1" ht="15" customHeight="1" thickBot="1" x14ac:dyDescent="0.4">
      <c r="A30" s="530" t="s">
        <v>553</v>
      </c>
      <c r="B30" s="531"/>
      <c r="C30" s="532"/>
      <c r="D30" s="532"/>
      <c r="E30" s="532"/>
      <c r="F30" s="533">
        <f t="shared" ref="F30:H30" si="2">F8+F11+F12+F25+F28</f>
        <v>46518.589999999975</v>
      </c>
      <c r="G30" s="533">
        <f t="shared" si="2"/>
        <v>332077.34000000003</v>
      </c>
      <c r="H30" s="533">
        <f t="shared" si="2"/>
        <v>317431.05000000005</v>
      </c>
      <c r="I30" s="533">
        <f>I8+I11+I12+I25+I28</f>
        <v>61164.879999999968</v>
      </c>
      <c r="J30" s="534"/>
      <c r="K30" s="422"/>
    </row>
    <row r="31" spans="1:13" x14ac:dyDescent="0.35">
      <c r="A31" s="434"/>
      <c r="B31" s="434"/>
      <c r="C31" s="434"/>
      <c r="D31" s="434"/>
      <c r="E31" s="434"/>
      <c r="F31" s="434"/>
      <c r="G31" s="434"/>
      <c r="H31" s="434"/>
      <c r="I31" s="434"/>
      <c r="J31" s="434"/>
    </row>
    <row r="32" spans="1:13" x14ac:dyDescent="0.35">
      <c r="A32" s="434"/>
      <c r="B32" s="435" t="s">
        <v>93</v>
      </c>
      <c r="C32" s="434"/>
      <c r="D32" s="434"/>
      <c r="E32" s="434"/>
      <c r="F32" s="436"/>
      <c r="G32" s="434"/>
      <c r="H32" s="434"/>
      <c r="I32" s="434"/>
      <c r="J32" s="434"/>
    </row>
    <row r="33" spans="1:10" x14ac:dyDescent="0.35">
      <c r="A33" s="434"/>
      <c r="B33" s="434"/>
      <c r="C33" s="438"/>
      <c r="D33" s="434"/>
      <c r="E33" s="434"/>
      <c r="F33" s="438"/>
      <c r="G33" s="439"/>
      <c r="H33" s="439"/>
      <c r="I33" s="437"/>
      <c r="J33" s="437"/>
    </row>
    <row r="34" spans="1:10" x14ac:dyDescent="0.35">
      <c r="A34" s="437"/>
      <c r="B34" s="434"/>
      <c r="C34" s="440" t="s">
        <v>241</v>
      </c>
      <c r="D34" s="440"/>
      <c r="E34" s="434"/>
      <c r="F34" s="434" t="s">
        <v>246</v>
      </c>
      <c r="G34" s="437"/>
      <c r="H34" s="437"/>
      <c r="I34" s="437"/>
      <c r="J34" s="437"/>
    </row>
    <row r="35" spans="1:10" x14ac:dyDescent="0.35">
      <c r="A35" s="437"/>
      <c r="B35" s="434"/>
      <c r="C35" s="441" t="s">
        <v>122</v>
      </c>
      <c r="D35" s="434"/>
      <c r="E35" s="434"/>
      <c r="F35" s="434" t="s">
        <v>242</v>
      </c>
      <c r="G35" s="437"/>
      <c r="H35" s="437"/>
      <c r="I35" s="437"/>
      <c r="J35" s="437"/>
    </row>
  </sheetData>
  <mergeCells count="2">
    <mergeCell ref="I1:J1"/>
    <mergeCell ref="I2:J2"/>
  </mergeCells>
  <dataValidations count="2">
    <dataValidation type="list" allowBlank="1" showInputMessage="1" showErrorMessage="1" errorTitle="ბანკის ველის შევსების წესი" error="აირჩიეთ ჩამოთვლილთაგან ერთ-ერთი ბანკი" sqref="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xr:uid="{00000000-0002-0000-1000-00000000000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WVM983037:WVM983041 JA21:JA29 SW21:SW29 ACS21:ACS29 AMO21:AMO29 AWK21:AWK29 BGG21:BGG29 BQC21:BQC29 BZY21:BZY29 CJU21:CJU29 CTQ21:CTQ29 DDM21:DDM29 DNI21:DNI29 DXE21:DXE29 EHA21:EHA29 EQW21:EQW29 FAS21:FAS29 FKO21:FKO29 FUK21:FUK29 GEG21:GEG29 GOC21:GOC29 GXY21:GXY29 HHU21:HHU29 HRQ21:HRQ29 IBM21:IBM29 ILI21:ILI29 IVE21:IVE29 JFA21:JFA29 JOW21:JOW29 JYS21:JYS29 KIO21:KIO29 KSK21:KSK29 LCG21:LCG29 LMC21:LMC29 LVY21:LVY29 MFU21:MFU29 MPQ21:MPQ29 MZM21:MZM29 NJI21:NJI29 NTE21:NTE29 ODA21:ODA29 OMW21:OMW29 OWS21:OWS29 PGO21:PGO29 PQK21:PQK29 QAG21:QAG29 QKC21:QKC29 QTY21:QTY29 RDU21:RDU29 RNQ21:RNQ29 RXM21:RXM29 SHI21:SHI29 SRE21:SRE29 TBA21:TBA29 TKW21:TKW29 TUS21:TUS29 UEO21:UEO29 UOK21:UOK29 UYG21:UYG29 VIC21:VIC29 VRY21:VRY29 WBU21:WBU29 WLQ21:WLQ29 WVM21:WVM29 E65533:E65537 JA65533:JA65537 SW65533:SW65537 ACS65533:ACS65537 AMO65533:AMO65537 AWK65533:AWK65537 BGG65533:BGG65537 BQC65533:BQC65537 BZY65533:BZY65537 CJU65533:CJU65537 CTQ65533:CTQ65537 DDM65533:DDM65537 DNI65533:DNI65537 DXE65533:DXE65537 EHA65533:EHA65537 EQW65533:EQW65537 FAS65533:FAS65537 FKO65533:FKO65537 FUK65533:FUK65537 GEG65533:GEG65537 GOC65533:GOC65537 GXY65533:GXY65537 HHU65533:HHU65537 HRQ65533:HRQ65537 IBM65533:IBM65537 ILI65533:ILI65537 IVE65533:IVE65537 JFA65533:JFA65537 JOW65533:JOW65537 JYS65533:JYS65537 KIO65533:KIO65537 KSK65533:KSK65537 LCG65533:LCG65537 LMC65533:LMC65537 LVY65533:LVY65537 MFU65533:MFU65537 MPQ65533:MPQ65537 MZM65533:MZM65537 NJI65533:NJI65537 NTE65533:NTE65537 ODA65533:ODA65537 OMW65533:OMW65537 OWS65533:OWS65537 PGO65533:PGO65537 PQK65533:PQK65537 QAG65533:QAG65537 QKC65533:QKC65537 QTY65533:QTY65537 RDU65533:RDU65537 RNQ65533:RNQ65537 RXM65533:RXM65537 SHI65533:SHI65537 SRE65533:SRE65537 TBA65533:TBA65537 TKW65533:TKW65537 TUS65533:TUS65537 UEO65533:UEO65537 UOK65533:UOK65537 UYG65533:UYG65537 VIC65533:VIC65537 VRY65533:VRY65537 WBU65533:WBU65537 WLQ65533:WLQ65537 WVM65533:WVM65537 E131069:E131073 JA131069:JA131073 SW131069:SW131073 ACS131069:ACS131073 AMO131069:AMO131073 AWK131069:AWK131073 BGG131069:BGG131073 BQC131069:BQC131073 BZY131069:BZY131073 CJU131069:CJU131073 CTQ131069:CTQ131073 DDM131069:DDM131073 DNI131069:DNI131073 DXE131069:DXE131073 EHA131069:EHA131073 EQW131069:EQW131073 FAS131069:FAS131073 FKO131069:FKO131073 FUK131069:FUK131073 GEG131069:GEG131073 GOC131069:GOC131073 GXY131069:GXY131073 HHU131069:HHU131073 HRQ131069:HRQ131073 IBM131069:IBM131073 ILI131069:ILI131073 IVE131069:IVE131073 JFA131069:JFA131073 JOW131069:JOW131073 JYS131069:JYS131073 KIO131069:KIO131073 KSK131069:KSK131073 LCG131069:LCG131073 LMC131069:LMC131073 LVY131069:LVY131073 MFU131069:MFU131073 MPQ131069:MPQ131073 MZM131069:MZM131073 NJI131069:NJI131073 NTE131069:NTE131073 ODA131069:ODA131073 OMW131069:OMW131073 OWS131069:OWS131073 PGO131069:PGO131073 PQK131069:PQK131073 QAG131069:QAG131073 QKC131069:QKC131073 QTY131069:QTY131073 RDU131069:RDU131073 RNQ131069:RNQ131073 RXM131069:RXM131073 SHI131069:SHI131073 SRE131069:SRE131073 TBA131069:TBA131073 TKW131069:TKW131073 TUS131069:TUS131073 UEO131069:UEO131073 UOK131069:UOK131073 UYG131069:UYG131073 VIC131069:VIC131073 VRY131069:VRY131073 WBU131069:WBU131073 WLQ131069:WLQ131073 WVM131069:WVM131073 E196605:E196609 JA196605:JA196609 SW196605:SW196609 ACS196605:ACS196609 AMO196605:AMO196609 AWK196605:AWK196609 BGG196605:BGG196609 BQC196605:BQC196609 BZY196605:BZY196609 CJU196605:CJU196609 CTQ196605:CTQ196609 DDM196605:DDM196609 DNI196605:DNI196609 DXE196605:DXE196609 EHA196605:EHA196609 EQW196605:EQW196609 FAS196605:FAS196609 FKO196605:FKO196609 FUK196605:FUK196609 GEG196605:GEG196609 GOC196605:GOC196609 GXY196605:GXY196609 HHU196605:HHU196609 HRQ196605:HRQ196609 IBM196605:IBM196609 ILI196605:ILI196609 IVE196605:IVE196609 JFA196605:JFA196609 JOW196605:JOW196609 JYS196605:JYS196609 KIO196605:KIO196609 KSK196605:KSK196609 LCG196605:LCG196609 LMC196605:LMC196609 LVY196605:LVY196609 MFU196605:MFU196609 MPQ196605:MPQ196609 MZM196605:MZM196609 NJI196605:NJI196609 NTE196605:NTE196609 ODA196605:ODA196609 OMW196605:OMW196609 OWS196605:OWS196609 PGO196605:PGO196609 PQK196605:PQK196609 QAG196605:QAG196609 QKC196605:QKC196609 QTY196605:QTY196609 RDU196605:RDU196609 RNQ196605:RNQ196609 RXM196605:RXM196609 SHI196605:SHI196609 SRE196605:SRE196609 TBA196605:TBA196609 TKW196605:TKW196609 TUS196605:TUS196609 UEO196605:UEO196609 UOK196605:UOK196609 UYG196605:UYG196609 VIC196605:VIC196609 VRY196605:VRY196609 WBU196605:WBU196609 WLQ196605:WLQ196609 WVM196605:WVM196609 E262141:E262145 JA262141:JA262145 SW262141:SW262145 ACS262141:ACS262145 AMO262141:AMO262145 AWK262141:AWK262145 BGG262141:BGG262145 BQC262141:BQC262145 BZY262141:BZY262145 CJU262141:CJU262145 CTQ262141:CTQ262145 DDM262141:DDM262145 DNI262141:DNI262145 DXE262141:DXE262145 EHA262141:EHA262145 EQW262141:EQW262145 FAS262141:FAS262145 FKO262141:FKO262145 FUK262141:FUK262145 GEG262141:GEG262145 GOC262141:GOC262145 GXY262141:GXY262145 HHU262141:HHU262145 HRQ262141:HRQ262145 IBM262141:IBM262145 ILI262141:ILI262145 IVE262141:IVE262145 JFA262141:JFA262145 JOW262141:JOW262145 JYS262141:JYS262145 KIO262141:KIO262145 KSK262141:KSK262145 LCG262141:LCG262145 LMC262141:LMC262145 LVY262141:LVY262145 MFU262141:MFU262145 MPQ262141:MPQ262145 MZM262141:MZM262145 NJI262141:NJI262145 NTE262141:NTE262145 ODA262141:ODA262145 OMW262141:OMW262145 OWS262141:OWS262145 PGO262141:PGO262145 PQK262141:PQK262145 QAG262141:QAG262145 QKC262141:QKC262145 QTY262141:QTY262145 RDU262141:RDU262145 RNQ262141:RNQ262145 RXM262141:RXM262145 SHI262141:SHI262145 SRE262141:SRE262145 TBA262141:TBA262145 TKW262141:TKW262145 TUS262141:TUS262145 UEO262141:UEO262145 UOK262141:UOK262145 UYG262141:UYG262145 VIC262141:VIC262145 VRY262141:VRY262145 WBU262141:WBU262145 WLQ262141:WLQ262145 WVM262141:WVM262145 E327677:E327681 JA327677:JA327681 SW327677:SW327681 ACS327677:ACS327681 AMO327677:AMO327681 AWK327677:AWK327681 BGG327677:BGG327681 BQC327677:BQC327681 BZY327677:BZY327681 CJU327677:CJU327681 CTQ327677:CTQ327681 DDM327677:DDM327681 DNI327677:DNI327681 DXE327677:DXE327681 EHA327677:EHA327681 EQW327677:EQW327681 FAS327677:FAS327681 FKO327677:FKO327681 FUK327677:FUK327681 GEG327677:GEG327681 GOC327677:GOC327681 GXY327677:GXY327681 HHU327677:HHU327681 HRQ327677:HRQ327681 IBM327677:IBM327681 ILI327677:ILI327681 IVE327677:IVE327681 JFA327677:JFA327681 JOW327677:JOW327681 JYS327677:JYS327681 KIO327677:KIO327681 KSK327677:KSK327681 LCG327677:LCG327681 LMC327677:LMC327681 LVY327677:LVY327681 MFU327677:MFU327681 MPQ327677:MPQ327681 MZM327677:MZM327681 NJI327677:NJI327681 NTE327677:NTE327681 ODA327677:ODA327681 OMW327677:OMW327681 OWS327677:OWS327681 PGO327677:PGO327681 PQK327677:PQK327681 QAG327677:QAG327681 QKC327677:QKC327681 QTY327677:QTY327681 RDU327677:RDU327681 RNQ327677:RNQ327681 RXM327677:RXM327681 SHI327677:SHI327681 SRE327677:SRE327681 TBA327677:TBA327681 TKW327677:TKW327681 TUS327677:TUS327681 UEO327677:UEO327681 UOK327677:UOK327681 UYG327677:UYG327681 VIC327677:VIC327681 VRY327677:VRY327681 WBU327677:WBU327681 WLQ327677:WLQ327681 WVM327677:WVM327681 E393213:E393217 JA393213:JA393217 SW393213:SW393217 ACS393213:ACS393217 AMO393213:AMO393217 AWK393213:AWK393217 BGG393213:BGG393217 BQC393213:BQC393217 BZY393213:BZY393217 CJU393213:CJU393217 CTQ393213:CTQ393217 DDM393213:DDM393217 DNI393213:DNI393217 DXE393213:DXE393217 EHA393213:EHA393217 EQW393213:EQW393217 FAS393213:FAS393217 FKO393213:FKO393217 FUK393213:FUK393217 GEG393213:GEG393217 GOC393213:GOC393217 GXY393213:GXY393217 HHU393213:HHU393217 HRQ393213:HRQ393217 IBM393213:IBM393217 ILI393213:ILI393217 IVE393213:IVE393217 JFA393213:JFA393217 JOW393213:JOW393217 JYS393213:JYS393217 KIO393213:KIO393217 KSK393213:KSK393217 LCG393213:LCG393217 LMC393213:LMC393217 LVY393213:LVY393217 MFU393213:MFU393217 MPQ393213:MPQ393217 MZM393213:MZM393217 NJI393213:NJI393217 NTE393213:NTE393217 ODA393213:ODA393217 OMW393213:OMW393217 OWS393213:OWS393217 PGO393213:PGO393217 PQK393213:PQK393217 QAG393213:QAG393217 QKC393213:QKC393217 QTY393213:QTY393217 RDU393213:RDU393217 RNQ393213:RNQ393217 RXM393213:RXM393217 SHI393213:SHI393217 SRE393213:SRE393217 TBA393213:TBA393217 TKW393213:TKW393217 TUS393213:TUS393217 UEO393213:UEO393217 UOK393213:UOK393217 UYG393213:UYG393217 VIC393213:VIC393217 VRY393213:VRY393217 WBU393213:WBU393217 WLQ393213:WLQ393217 WVM393213:WVM393217 E458749:E458753 JA458749:JA458753 SW458749:SW458753 ACS458749:ACS458753 AMO458749:AMO458753 AWK458749:AWK458753 BGG458749:BGG458753 BQC458749:BQC458753 BZY458749:BZY458753 CJU458749:CJU458753 CTQ458749:CTQ458753 DDM458749:DDM458753 DNI458749:DNI458753 DXE458749:DXE458753 EHA458749:EHA458753 EQW458749:EQW458753 FAS458749:FAS458753 FKO458749:FKO458753 FUK458749:FUK458753 GEG458749:GEG458753 GOC458749:GOC458753 GXY458749:GXY458753 HHU458749:HHU458753 HRQ458749:HRQ458753 IBM458749:IBM458753 ILI458749:ILI458753 IVE458749:IVE458753 JFA458749:JFA458753 JOW458749:JOW458753 JYS458749:JYS458753 KIO458749:KIO458753 KSK458749:KSK458753 LCG458749:LCG458753 LMC458749:LMC458753 LVY458749:LVY458753 MFU458749:MFU458753 MPQ458749:MPQ458753 MZM458749:MZM458753 NJI458749:NJI458753 NTE458749:NTE458753 ODA458749:ODA458753 OMW458749:OMW458753 OWS458749:OWS458753 PGO458749:PGO458753 PQK458749:PQK458753 QAG458749:QAG458753 QKC458749:QKC458753 QTY458749:QTY458753 RDU458749:RDU458753 RNQ458749:RNQ458753 RXM458749:RXM458753 SHI458749:SHI458753 SRE458749:SRE458753 TBA458749:TBA458753 TKW458749:TKW458753 TUS458749:TUS458753 UEO458749:UEO458753 UOK458749:UOK458753 UYG458749:UYG458753 VIC458749:VIC458753 VRY458749:VRY458753 WBU458749:WBU458753 WLQ458749:WLQ458753 WVM458749:WVM458753 E524285:E524289 JA524285:JA524289 SW524285:SW524289 ACS524285:ACS524289 AMO524285:AMO524289 AWK524285:AWK524289 BGG524285:BGG524289 BQC524285:BQC524289 BZY524285:BZY524289 CJU524285:CJU524289 CTQ524285:CTQ524289 DDM524285:DDM524289 DNI524285:DNI524289 DXE524285:DXE524289 EHA524285:EHA524289 EQW524285:EQW524289 FAS524285:FAS524289 FKO524285:FKO524289 FUK524285:FUK524289 GEG524285:GEG524289 GOC524285:GOC524289 GXY524285:GXY524289 HHU524285:HHU524289 HRQ524285:HRQ524289 IBM524285:IBM524289 ILI524285:ILI524289 IVE524285:IVE524289 JFA524285:JFA524289 JOW524285:JOW524289 JYS524285:JYS524289 KIO524285:KIO524289 KSK524285:KSK524289 LCG524285:LCG524289 LMC524285:LMC524289 LVY524285:LVY524289 MFU524285:MFU524289 MPQ524285:MPQ524289 MZM524285:MZM524289 NJI524285:NJI524289 NTE524285:NTE524289 ODA524285:ODA524289 OMW524285:OMW524289 OWS524285:OWS524289 PGO524285:PGO524289 PQK524285:PQK524289 QAG524285:QAG524289 QKC524285:QKC524289 QTY524285:QTY524289 RDU524285:RDU524289 RNQ524285:RNQ524289 RXM524285:RXM524289 SHI524285:SHI524289 SRE524285:SRE524289 TBA524285:TBA524289 TKW524285:TKW524289 TUS524285:TUS524289 UEO524285:UEO524289 UOK524285:UOK524289 UYG524285:UYG524289 VIC524285:VIC524289 VRY524285:VRY524289 WBU524285:WBU524289 WLQ524285:WLQ524289 WVM524285:WVM524289 E589821:E589825 JA589821:JA589825 SW589821:SW589825 ACS589821:ACS589825 AMO589821:AMO589825 AWK589821:AWK589825 BGG589821:BGG589825 BQC589821:BQC589825 BZY589821:BZY589825 CJU589821:CJU589825 CTQ589821:CTQ589825 DDM589821:DDM589825 DNI589821:DNI589825 DXE589821:DXE589825 EHA589821:EHA589825 EQW589821:EQW589825 FAS589821:FAS589825 FKO589821:FKO589825 FUK589821:FUK589825 GEG589821:GEG589825 GOC589821:GOC589825 GXY589821:GXY589825 HHU589821:HHU589825 HRQ589821:HRQ589825 IBM589821:IBM589825 ILI589821:ILI589825 IVE589821:IVE589825 JFA589821:JFA589825 JOW589821:JOW589825 JYS589821:JYS589825 KIO589821:KIO589825 KSK589821:KSK589825 LCG589821:LCG589825 LMC589821:LMC589825 LVY589821:LVY589825 MFU589821:MFU589825 MPQ589821:MPQ589825 MZM589821:MZM589825 NJI589821:NJI589825 NTE589821:NTE589825 ODA589821:ODA589825 OMW589821:OMW589825 OWS589821:OWS589825 PGO589821:PGO589825 PQK589821:PQK589825 QAG589821:QAG589825 QKC589821:QKC589825 QTY589821:QTY589825 RDU589821:RDU589825 RNQ589821:RNQ589825 RXM589821:RXM589825 SHI589821:SHI589825 SRE589821:SRE589825 TBA589821:TBA589825 TKW589821:TKW589825 TUS589821:TUS589825 UEO589821:UEO589825 UOK589821:UOK589825 UYG589821:UYG589825 VIC589821:VIC589825 VRY589821:VRY589825 WBU589821:WBU589825 WLQ589821:WLQ589825 WVM589821:WVM589825 E655357:E655361 JA655357:JA655361 SW655357:SW655361 ACS655357:ACS655361 AMO655357:AMO655361 AWK655357:AWK655361 BGG655357:BGG655361 BQC655357:BQC655361 BZY655357:BZY655361 CJU655357:CJU655361 CTQ655357:CTQ655361 DDM655357:DDM655361 DNI655357:DNI655361 DXE655357:DXE655361 EHA655357:EHA655361 EQW655357:EQW655361 FAS655357:FAS655361 FKO655357:FKO655361 FUK655357:FUK655361 GEG655357:GEG655361 GOC655357:GOC655361 GXY655357:GXY655361 HHU655357:HHU655361 HRQ655357:HRQ655361 IBM655357:IBM655361 ILI655357:ILI655361 IVE655357:IVE655361 JFA655357:JFA655361 JOW655357:JOW655361 JYS655357:JYS655361 KIO655357:KIO655361 KSK655357:KSK655361 LCG655357:LCG655361 LMC655357:LMC655361 LVY655357:LVY655361 MFU655357:MFU655361 MPQ655357:MPQ655361 MZM655357:MZM655361 NJI655357:NJI655361 NTE655357:NTE655361 ODA655357:ODA655361 OMW655357:OMW655361 OWS655357:OWS655361 PGO655357:PGO655361 PQK655357:PQK655361 QAG655357:QAG655361 QKC655357:QKC655361 QTY655357:QTY655361 RDU655357:RDU655361 RNQ655357:RNQ655361 RXM655357:RXM655361 SHI655357:SHI655361 SRE655357:SRE655361 TBA655357:TBA655361 TKW655357:TKW655361 TUS655357:TUS655361 UEO655357:UEO655361 UOK655357:UOK655361 UYG655357:UYG655361 VIC655357:VIC655361 VRY655357:VRY655361 WBU655357:WBU655361 WLQ655357:WLQ655361 WVM655357:WVM655361 E720893:E720897 JA720893:JA720897 SW720893:SW720897 ACS720893:ACS720897 AMO720893:AMO720897 AWK720893:AWK720897 BGG720893:BGG720897 BQC720893:BQC720897 BZY720893:BZY720897 CJU720893:CJU720897 CTQ720893:CTQ720897 DDM720893:DDM720897 DNI720893:DNI720897 DXE720893:DXE720897 EHA720893:EHA720897 EQW720893:EQW720897 FAS720893:FAS720897 FKO720893:FKO720897 FUK720893:FUK720897 GEG720893:GEG720897 GOC720893:GOC720897 GXY720893:GXY720897 HHU720893:HHU720897 HRQ720893:HRQ720897 IBM720893:IBM720897 ILI720893:ILI720897 IVE720893:IVE720897 JFA720893:JFA720897 JOW720893:JOW720897 JYS720893:JYS720897 KIO720893:KIO720897 KSK720893:KSK720897 LCG720893:LCG720897 LMC720893:LMC720897 LVY720893:LVY720897 MFU720893:MFU720897 MPQ720893:MPQ720897 MZM720893:MZM720897 NJI720893:NJI720897 NTE720893:NTE720897 ODA720893:ODA720897 OMW720893:OMW720897 OWS720893:OWS720897 PGO720893:PGO720897 PQK720893:PQK720897 QAG720893:QAG720897 QKC720893:QKC720897 QTY720893:QTY720897 RDU720893:RDU720897 RNQ720893:RNQ720897 RXM720893:RXM720897 SHI720893:SHI720897 SRE720893:SRE720897 TBA720893:TBA720897 TKW720893:TKW720897 TUS720893:TUS720897 UEO720893:UEO720897 UOK720893:UOK720897 UYG720893:UYG720897 VIC720893:VIC720897 VRY720893:VRY720897 WBU720893:WBU720897 WLQ720893:WLQ720897 WVM720893:WVM720897 E786429:E786433 JA786429:JA786433 SW786429:SW786433 ACS786429:ACS786433 AMO786429:AMO786433 AWK786429:AWK786433 BGG786429:BGG786433 BQC786429:BQC786433 BZY786429:BZY786433 CJU786429:CJU786433 CTQ786429:CTQ786433 DDM786429:DDM786433 DNI786429:DNI786433 DXE786429:DXE786433 EHA786429:EHA786433 EQW786429:EQW786433 FAS786429:FAS786433 FKO786429:FKO786433 FUK786429:FUK786433 GEG786429:GEG786433 GOC786429:GOC786433 GXY786429:GXY786433 HHU786429:HHU786433 HRQ786429:HRQ786433 IBM786429:IBM786433 ILI786429:ILI786433 IVE786429:IVE786433 JFA786429:JFA786433 JOW786429:JOW786433 JYS786429:JYS786433 KIO786429:KIO786433 KSK786429:KSK786433 LCG786429:LCG786433 LMC786429:LMC786433 LVY786429:LVY786433 MFU786429:MFU786433 MPQ786429:MPQ786433 MZM786429:MZM786433 NJI786429:NJI786433 NTE786429:NTE786433 ODA786429:ODA786433 OMW786429:OMW786433 OWS786429:OWS786433 PGO786429:PGO786433 PQK786429:PQK786433 QAG786429:QAG786433 QKC786429:QKC786433 QTY786429:QTY786433 RDU786429:RDU786433 RNQ786429:RNQ786433 RXM786429:RXM786433 SHI786429:SHI786433 SRE786429:SRE786433 TBA786429:TBA786433 TKW786429:TKW786433 TUS786429:TUS786433 UEO786429:UEO786433 UOK786429:UOK786433 UYG786429:UYG786433 VIC786429:VIC786433 VRY786429:VRY786433 WBU786429:WBU786433 WLQ786429:WLQ786433 WVM786429:WVM786433 E851965:E851969 JA851965:JA851969 SW851965:SW851969 ACS851965:ACS851969 AMO851965:AMO851969 AWK851965:AWK851969 BGG851965:BGG851969 BQC851965:BQC851969 BZY851965:BZY851969 CJU851965:CJU851969 CTQ851965:CTQ851969 DDM851965:DDM851969 DNI851965:DNI851969 DXE851965:DXE851969 EHA851965:EHA851969 EQW851965:EQW851969 FAS851965:FAS851969 FKO851965:FKO851969 FUK851965:FUK851969 GEG851965:GEG851969 GOC851965:GOC851969 GXY851965:GXY851969 HHU851965:HHU851969 HRQ851965:HRQ851969 IBM851965:IBM851969 ILI851965:ILI851969 IVE851965:IVE851969 JFA851965:JFA851969 JOW851965:JOW851969 JYS851965:JYS851969 KIO851965:KIO851969 KSK851965:KSK851969 LCG851965:LCG851969 LMC851965:LMC851969 LVY851965:LVY851969 MFU851965:MFU851969 MPQ851965:MPQ851969 MZM851965:MZM851969 NJI851965:NJI851969 NTE851965:NTE851969 ODA851965:ODA851969 OMW851965:OMW851969 OWS851965:OWS851969 PGO851965:PGO851969 PQK851965:PQK851969 QAG851965:QAG851969 QKC851965:QKC851969 QTY851965:QTY851969 RDU851965:RDU851969 RNQ851965:RNQ851969 RXM851965:RXM851969 SHI851965:SHI851969 SRE851965:SRE851969 TBA851965:TBA851969 TKW851965:TKW851969 TUS851965:TUS851969 UEO851965:UEO851969 UOK851965:UOK851969 UYG851965:UYG851969 VIC851965:VIC851969 VRY851965:VRY851969 WBU851965:WBU851969 WLQ851965:WLQ851969 WVM851965:WVM851969 E917501:E917505 JA917501:JA917505 SW917501:SW917505 ACS917501:ACS917505 AMO917501:AMO917505 AWK917501:AWK917505 BGG917501:BGG917505 BQC917501:BQC917505 BZY917501:BZY917505 CJU917501:CJU917505 CTQ917501:CTQ917505 DDM917501:DDM917505 DNI917501:DNI917505 DXE917501:DXE917505 EHA917501:EHA917505 EQW917501:EQW917505 FAS917501:FAS917505 FKO917501:FKO917505 FUK917501:FUK917505 GEG917501:GEG917505 GOC917501:GOC917505 GXY917501:GXY917505 HHU917501:HHU917505 HRQ917501:HRQ917505 IBM917501:IBM917505 ILI917501:ILI917505 IVE917501:IVE917505 JFA917501:JFA917505 JOW917501:JOW917505 JYS917501:JYS917505 KIO917501:KIO917505 KSK917501:KSK917505 LCG917501:LCG917505 LMC917501:LMC917505 LVY917501:LVY917505 MFU917501:MFU917505 MPQ917501:MPQ917505 MZM917501:MZM917505 NJI917501:NJI917505 NTE917501:NTE917505 ODA917501:ODA917505 OMW917501:OMW917505 OWS917501:OWS917505 PGO917501:PGO917505 PQK917501:PQK917505 QAG917501:QAG917505 QKC917501:QKC917505 QTY917501:QTY917505 RDU917501:RDU917505 RNQ917501:RNQ917505 RXM917501:RXM917505 SHI917501:SHI917505 SRE917501:SRE917505 TBA917501:TBA917505 TKW917501:TKW917505 TUS917501:TUS917505 UEO917501:UEO917505 UOK917501:UOK917505 UYG917501:UYG917505 VIC917501:VIC917505 VRY917501:VRY917505 WBU917501:WBU917505 WLQ917501:WLQ917505 WVM917501:WVM917505 E983037:E983041 JA983037:JA983041 SW983037:SW983041 ACS983037:ACS983041 AMO983037:AMO983041 AWK983037:AWK983041 BGG983037:BGG983041 BQC983037:BQC983041 BZY983037:BZY983041 CJU983037:CJU983041 CTQ983037:CTQ983041 DDM983037:DDM983041 DNI983037:DNI983041 DXE983037:DXE983041 EHA983037:EHA983041 EQW983037:EQW983041 FAS983037:FAS983041 FKO983037:FKO983041 FUK983037:FUK983041 GEG983037:GEG983041 GOC983037:GOC983041 GXY983037:GXY983041 HHU983037:HHU983041 HRQ983037:HRQ983041 IBM983037:IBM983041 ILI983037:ILI983041 IVE983037:IVE983041 JFA983037:JFA983041 JOW983037:JOW983041 JYS983037:JYS983041 KIO983037:KIO983041 KSK983037:KSK983041 LCG983037:LCG983041 LMC983037:LMC983041 LVY983037:LVY983041 MFU983037:MFU983041 MPQ983037:MPQ983041 MZM983037:MZM983041 NJI983037:NJI983041 NTE983037:NTE983041 ODA983037:ODA983041 OMW983037:OMW983041 OWS983037:OWS983041 PGO983037:PGO983041 PQK983037:PQK983041 QAG983037:QAG983041 QKC983037:QKC983041 QTY983037:QTY983041 RDU983037:RDU983041 RNQ983037:RNQ983041 RXM983037:RXM983041 SHI983037:SHI983041 SRE983037:SRE983041 TBA983037:TBA983041 TKW983037:TKW983041 TUS983037:TUS983041 UEO983037:UEO983041 UOK983037:UOK983041 UYG983037:UYG983041 VIC983037:VIC983041 VRY983037:VRY983041 WBU983037:WBU983041 WLQ983037:WLQ983041 E21:E29" xr:uid="{00000000-0002-0000-1000-000001000000}"/>
  </dataValidations>
  <printOptions gridLines="1"/>
  <pageMargins left="0.25" right="0.25" top="0.75" bottom="0.75" header="0.3" footer="0.3"/>
  <pageSetup paperSize="9" scale="8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J40"/>
  <sheetViews>
    <sheetView view="pageBreakPreview" zoomScale="80" zoomScaleNormal="100" zoomScaleSheetLayoutView="80" workbookViewId="0">
      <selection activeCell="E9" sqref="E9"/>
    </sheetView>
  </sheetViews>
  <sheetFormatPr defaultColWidth="9.1796875" defaultRowHeight="13.5" x14ac:dyDescent="0.35"/>
  <cols>
    <col min="1" max="1" width="12" style="118" customWidth="1"/>
    <col min="2" max="2" width="13.26953125" style="118" customWidth="1"/>
    <col min="3" max="3" width="21.453125" style="118" customWidth="1"/>
    <col min="4" max="4" width="17.81640625" style="118" customWidth="1"/>
    <col min="5" max="5" width="12.7265625" style="118" customWidth="1"/>
    <col min="6" max="6" width="36.81640625" style="118" customWidth="1"/>
    <col min="7" max="7" width="22.26953125" style="118" customWidth="1"/>
    <col min="8" max="8" width="0.54296875" style="118" customWidth="1"/>
    <col min="9" max="16384" width="9.1796875" style="118"/>
  </cols>
  <sheetData>
    <row r="1" spans="1:8" x14ac:dyDescent="0.35">
      <c r="A1" s="217" t="s">
        <v>488</v>
      </c>
      <c r="B1" s="217"/>
      <c r="C1" s="217"/>
      <c r="D1" s="217"/>
      <c r="E1" s="217"/>
      <c r="F1" s="217"/>
      <c r="G1" s="393" t="s">
        <v>94</v>
      </c>
      <c r="H1" s="116"/>
    </row>
    <row r="2" spans="1:8" x14ac:dyDescent="0.35">
      <c r="A2" s="58" t="s">
        <v>123</v>
      </c>
      <c r="B2" s="58"/>
      <c r="C2" s="58"/>
      <c r="D2" s="58"/>
      <c r="E2" s="58"/>
      <c r="F2" s="58"/>
      <c r="G2" s="117" t="s">
        <v>579</v>
      </c>
      <c r="H2" s="116"/>
    </row>
    <row r="3" spans="1:8" x14ac:dyDescent="0.35">
      <c r="A3" s="58"/>
      <c r="B3" s="58"/>
      <c r="C3" s="58"/>
      <c r="D3" s="58"/>
      <c r="E3" s="58"/>
      <c r="F3" s="58"/>
      <c r="G3" s="79"/>
      <c r="H3" s="116"/>
    </row>
    <row r="4" spans="1:8" x14ac:dyDescent="0.35">
      <c r="A4" s="59" t="str">
        <f>'[4]ფორმა N2'!A4</f>
        <v>ანგარიშვალდებული პირის დასახელება:</v>
      </c>
      <c r="B4" s="58"/>
      <c r="C4" s="58"/>
      <c r="D4" s="58"/>
      <c r="E4" s="58"/>
      <c r="F4" s="58"/>
      <c r="G4" s="58"/>
      <c r="H4" s="81"/>
    </row>
    <row r="5" spans="1:8" x14ac:dyDescent="0.35">
      <c r="A5" s="138" t="str">
        <f>'[1]ფორმა N1'!D4</f>
        <v>პ/გ ”საქართველოს რესპუბლიკური პარტია”</v>
      </c>
      <c r="B5" s="138"/>
      <c r="C5" s="138"/>
      <c r="D5" s="138"/>
      <c r="E5" s="138"/>
      <c r="F5" s="138"/>
      <c r="G5" s="138"/>
      <c r="H5" s="81"/>
    </row>
    <row r="6" spans="1:8" x14ac:dyDescent="0.35">
      <c r="A6" s="59"/>
      <c r="B6" s="58"/>
      <c r="C6" s="58"/>
      <c r="D6" s="58"/>
      <c r="E6" s="58"/>
      <c r="F6" s="58"/>
      <c r="G6" s="58"/>
      <c r="H6" s="81"/>
    </row>
    <row r="7" spans="1:8" x14ac:dyDescent="0.35">
      <c r="A7" s="58"/>
      <c r="B7" s="58"/>
      <c r="C7" s="58"/>
      <c r="D7" s="58"/>
      <c r="E7" s="58"/>
      <c r="F7" s="58"/>
      <c r="G7" s="58"/>
      <c r="H7" s="82"/>
    </row>
    <row r="8" spans="1:8" ht="45.75" customHeight="1" x14ac:dyDescent="0.35">
      <c r="A8" s="247" t="s">
        <v>281</v>
      </c>
      <c r="B8" s="247" t="s">
        <v>124</v>
      </c>
      <c r="C8" s="250" t="s">
        <v>320</v>
      </c>
      <c r="D8" s="250" t="s">
        <v>321</v>
      </c>
      <c r="E8" s="250" t="s">
        <v>248</v>
      </c>
      <c r="F8" s="247" t="s">
        <v>288</v>
      </c>
      <c r="G8" s="250" t="s">
        <v>282</v>
      </c>
      <c r="H8" s="82"/>
    </row>
    <row r="9" spans="1:8" x14ac:dyDescent="0.35">
      <c r="A9" s="284" t="s">
        <v>283</v>
      </c>
      <c r="B9" s="251"/>
      <c r="C9" s="285"/>
      <c r="D9" s="286"/>
      <c r="E9" s="286"/>
      <c r="F9" s="286"/>
      <c r="G9" s="443">
        <v>418.19</v>
      </c>
      <c r="H9" s="82"/>
    </row>
    <row r="10" spans="1:8" ht="14.5" x14ac:dyDescent="0.35">
      <c r="A10" s="251">
        <v>1</v>
      </c>
      <c r="B10" s="279"/>
      <c r="C10" s="253"/>
      <c r="D10" s="252"/>
      <c r="E10" s="252"/>
      <c r="F10" s="252"/>
      <c r="G10" s="444" t="str">
        <f>IF(ISBLANK(B10),"",G9+C10-D10)</f>
        <v/>
      </c>
      <c r="H10" s="82"/>
    </row>
    <row r="11" spans="1:8" ht="14.5" x14ac:dyDescent="0.35">
      <c r="A11" s="251">
        <v>2</v>
      </c>
      <c r="B11" s="279"/>
      <c r="C11" s="253"/>
      <c r="D11" s="252"/>
      <c r="E11" s="252"/>
      <c r="F11" s="252"/>
      <c r="G11" s="444" t="str">
        <f t="shared" ref="G11:G25" si="0">IF(ISBLANK(B11),"",G10+C11-D11)</f>
        <v/>
      </c>
      <c r="H11" s="82"/>
    </row>
    <row r="12" spans="1:8" ht="14.5" x14ac:dyDescent="0.35">
      <c r="A12" s="251">
        <v>3</v>
      </c>
      <c r="B12" s="279"/>
      <c r="C12" s="253"/>
      <c r="D12" s="252"/>
      <c r="E12" s="252"/>
      <c r="F12" s="252"/>
      <c r="G12" s="444" t="str">
        <f t="shared" si="0"/>
        <v/>
      </c>
      <c r="H12" s="82"/>
    </row>
    <row r="13" spans="1:8" ht="14.5" x14ac:dyDescent="0.35">
      <c r="A13" s="251">
        <v>4</v>
      </c>
      <c r="B13" s="279"/>
      <c r="C13" s="253"/>
      <c r="D13" s="252"/>
      <c r="E13" s="252"/>
      <c r="F13" s="252"/>
      <c r="G13" s="444" t="str">
        <f t="shared" si="0"/>
        <v/>
      </c>
      <c r="H13" s="82"/>
    </row>
    <row r="14" spans="1:8" ht="14.5" x14ac:dyDescent="0.35">
      <c r="A14" s="251">
        <v>5</v>
      </c>
      <c r="B14" s="279"/>
      <c r="C14" s="253"/>
      <c r="D14" s="252"/>
      <c r="E14" s="252"/>
      <c r="F14" s="252"/>
      <c r="G14" s="444" t="str">
        <f t="shared" si="0"/>
        <v/>
      </c>
      <c r="H14" s="82"/>
    </row>
    <row r="15" spans="1:8" ht="14.5" x14ac:dyDescent="0.35">
      <c r="A15" s="251">
        <v>6</v>
      </c>
      <c r="B15" s="279"/>
      <c r="C15" s="253"/>
      <c r="D15" s="252"/>
      <c r="E15" s="252"/>
      <c r="F15" s="252"/>
      <c r="G15" s="444" t="str">
        <f t="shared" si="0"/>
        <v/>
      </c>
      <c r="H15" s="82"/>
    </row>
    <row r="16" spans="1:8" ht="14.5" x14ac:dyDescent="0.35">
      <c r="A16" s="251">
        <v>7</v>
      </c>
      <c r="B16" s="279"/>
      <c r="C16" s="253"/>
      <c r="D16" s="252"/>
      <c r="E16" s="252"/>
      <c r="F16" s="252"/>
      <c r="G16" s="444" t="str">
        <f t="shared" si="0"/>
        <v/>
      </c>
      <c r="H16" s="82"/>
    </row>
    <row r="17" spans="1:10" ht="14.5" x14ac:dyDescent="0.35">
      <c r="A17" s="251">
        <v>8</v>
      </c>
      <c r="B17" s="279"/>
      <c r="C17" s="253"/>
      <c r="D17" s="252"/>
      <c r="E17" s="252"/>
      <c r="F17" s="252"/>
      <c r="G17" s="444" t="str">
        <f t="shared" si="0"/>
        <v/>
      </c>
      <c r="H17" s="82"/>
    </row>
    <row r="18" spans="1:10" ht="14.5" x14ac:dyDescent="0.35">
      <c r="A18" s="251">
        <v>9</v>
      </c>
      <c r="B18" s="279"/>
      <c r="C18" s="253"/>
      <c r="D18" s="252"/>
      <c r="E18" s="252"/>
      <c r="F18" s="252"/>
      <c r="G18" s="444" t="str">
        <f t="shared" si="0"/>
        <v/>
      </c>
      <c r="H18" s="82"/>
    </row>
    <row r="19" spans="1:10" ht="14.5" x14ac:dyDescent="0.35">
      <c r="A19" s="251">
        <v>10</v>
      </c>
      <c r="B19" s="279"/>
      <c r="C19" s="253"/>
      <c r="D19" s="252"/>
      <c r="E19" s="252"/>
      <c r="F19" s="252"/>
      <c r="G19" s="444" t="str">
        <f t="shared" si="0"/>
        <v/>
      </c>
      <c r="H19" s="82"/>
    </row>
    <row r="20" spans="1:10" ht="14.5" x14ac:dyDescent="0.35">
      <c r="A20" s="251">
        <v>11</v>
      </c>
      <c r="B20" s="279"/>
      <c r="C20" s="253"/>
      <c r="D20" s="252"/>
      <c r="E20" s="252"/>
      <c r="F20" s="252"/>
      <c r="G20" s="444" t="str">
        <f t="shared" si="0"/>
        <v/>
      </c>
      <c r="H20" s="82"/>
    </row>
    <row r="21" spans="1:10" ht="14.5" x14ac:dyDescent="0.35">
      <c r="A21" s="251">
        <v>12</v>
      </c>
      <c r="B21" s="279"/>
      <c r="C21" s="253"/>
      <c r="D21" s="252"/>
      <c r="E21" s="252"/>
      <c r="F21" s="252"/>
      <c r="G21" s="444" t="str">
        <f t="shared" si="0"/>
        <v/>
      </c>
      <c r="H21" s="82"/>
    </row>
    <row r="22" spans="1:10" ht="14.5" x14ac:dyDescent="0.35">
      <c r="A22" s="251">
        <v>13</v>
      </c>
      <c r="B22" s="279"/>
      <c r="C22" s="253"/>
      <c r="D22" s="252"/>
      <c r="E22" s="252"/>
      <c r="F22" s="252"/>
      <c r="G22" s="444" t="str">
        <f t="shared" si="0"/>
        <v/>
      </c>
      <c r="H22" s="82"/>
    </row>
    <row r="23" spans="1:10" ht="14.5" x14ac:dyDescent="0.35">
      <c r="A23" s="251">
        <v>14</v>
      </c>
      <c r="B23" s="279"/>
      <c r="C23" s="253"/>
      <c r="D23" s="252"/>
      <c r="E23" s="252"/>
      <c r="F23" s="252"/>
      <c r="G23" s="444" t="str">
        <f t="shared" si="0"/>
        <v/>
      </c>
      <c r="H23" s="82"/>
    </row>
    <row r="24" spans="1:10" ht="14.5" x14ac:dyDescent="0.35">
      <c r="A24" s="251">
        <v>15</v>
      </c>
      <c r="B24" s="279"/>
      <c r="C24" s="253"/>
      <c r="D24" s="252"/>
      <c r="E24" s="252"/>
      <c r="F24" s="252"/>
      <c r="G24" s="444" t="str">
        <f t="shared" si="0"/>
        <v/>
      </c>
      <c r="H24" s="82"/>
    </row>
    <row r="25" spans="1:10" ht="14.5" x14ac:dyDescent="0.35">
      <c r="A25" s="251">
        <v>16</v>
      </c>
      <c r="B25" s="279"/>
      <c r="C25" s="253"/>
      <c r="D25" s="252"/>
      <c r="E25" s="252"/>
      <c r="F25" s="252"/>
      <c r="G25" s="444" t="str">
        <f t="shared" si="0"/>
        <v/>
      </c>
      <c r="H25" s="82"/>
    </row>
    <row r="26" spans="1:10" ht="14.5" x14ac:dyDescent="0.35">
      <c r="A26" s="251" t="s">
        <v>251</v>
      </c>
      <c r="B26" s="279"/>
      <c r="C26" s="255"/>
      <c r="D26" s="254"/>
      <c r="E26" s="254"/>
      <c r="F26" s="254"/>
      <c r="G26" s="444" t="str">
        <f>IF(ISBLANK(B26),"",#REF!+C26-D26)</f>
        <v/>
      </c>
      <c r="H26" s="82"/>
    </row>
    <row r="27" spans="1:10" x14ac:dyDescent="0.35">
      <c r="A27" s="287" t="s">
        <v>284</v>
      </c>
      <c r="B27" s="288"/>
      <c r="C27" s="289"/>
      <c r="D27" s="290"/>
      <c r="E27" s="290"/>
      <c r="F27" s="291"/>
      <c r="G27" s="445">
        <v>418.19</v>
      </c>
      <c r="H27" s="82"/>
    </row>
    <row r="31" spans="1:10" x14ac:dyDescent="0.35">
      <c r="B31" s="120" t="s">
        <v>93</v>
      </c>
      <c r="F31" s="121"/>
    </row>
    <row r="32" spans="1:10" x14ac:dyDescent="0.35">
      <c r="F32" s="143"/>
      <c r="G32" s="143"/>
      <c r="H32" s="143"/>
      <c r="I32" s="143"/>
      <c r="J32" s="143"/>
    </row>
    <row r="33" spans="1:10" x14ac:dyDescent="0.35">
      <c r="C33" s="122"/>
      <c r="F33" s="122"/>
      <c r="G33" s="259"/>
      <c r="H33" s="143"/>
      <c r="I33" s="143"/>
      <c r="J33" s="143"/>
    </row>
    <row r="34" spans="1:10" x14ac:dyDescent="0.35">
      <c r="A34" s="143"/>
      <c r="C34" s="123" t="s">
        <v>241</v>
      </c>
      <c r="F34" s="124" t="s">
        <v>246</v>
      </c>
      <c r="G34" s="259"/>
      <c r="H34" s="143"/>
      <c r="I34" s="143"/>
      <c r="J34" s="143"/>
    </row>
    <row r="35" spans="1:10" x14ac:dyDescent="0.35">
      <c r="A35" s="143"/>
      <c r="C35" s="125" t="s">
        <v>122</v>
      </c>
      <c r="F35" s="118" t="s">
        <v>242</v>
      </c>
      <c r="G35" s="143"/>
      <c r="H35" s="143"/>
      <c r="I35" s="143"/>
      <c r="J35" s="143"/>
    </row>
    <row r="36" spans="1:10" s="143" customFormat="1" x14ac:dyDescent="0.35">
      <c r="B36" s="118"/>
    </row>
    <row r="37" spans="1:10" s="143" customFormat="1" ht="12.5" x14ac:dyDescent="0.25"/>
    <row r="38" spans="1:10" s="143" customFormat="1" ht="12.5" x14ac:dyDescent="0.25"/>
    <row r="39" spans="1:10" s="143" customFormat="1" ht="12.5" x14ac:dyDescent="0.25"/>
    <row r="40" spans="1:10" s="143" customFormat="1" ht="12.5" x14ac:dyDescent="0.25"/>
  </sheetData>
  <dataValidations count="1">
    <dataValidation allowBlank="1" showInputMessage="1" showErrorMessage="1" prompt="თვე/დღე/წელი" sqref="B10:B26" xr:uid="{00000000-0002-0000-1100-000000000000}"/>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K54"/>
  <sheetViews>
    <sheetView showGridLines="0" view="pageBreakPreview" topLeftCell="A10" zoomScale="80" zoomScaleNormal="100" zoomScaleSheetLayoutView="80" workbookViewId="0">
      <selection activeCell="I16" sqref="I16"/>
    </sheetView>
  </sheetViews>
  <sheetFormatPr defaultRowHeight="13" x14ac:dyDescent="0.3"/>
  <cols>
    <col min="1" max="1" width="50" style="482" customWidth="1"/>
    <col min="2" max="2" width="18.54296875" style="482" customWidth="1"/>
    <col min="3" max="3" width="17.1796875" style="482" customWidth="1"/>
    <col min="4" max="4" width="12.81640625" style="482" customWidth="1"/>
    <col min="5" max="5" width="15.54296875" style="482" customWidth="1"/>
    <col min="6" max="6" width="12.453125" style="482" customWidth="1"/>
    <col min="7" max="7" width="16.54296875" style="482" customWidth="1"/>
    <col min="8" max="8" width="16.26953125" style="482" customWidth="1"/>
    <col min="9" max="9" width="16.1796875" style="482" customWidth="1"/>
    <col min="10" max="10" width="23.26953125" style="482" customWidth="1"/>
    <col min="11" max="11" width="9.81640625" style="482" bestFit="1" customWidth="1"/>
    <col min="12" max="256" width="9.1796875" style="482"/>
    <col min="257" max="257" width="50" style="482" customWidth="1"/>
    <col min="258" max="258" width="18.54296875" style="482" customWidth="1"/>
    <col min="259" max="259" width="17.1796875" style="482" customWidth="1"/>
    <col min="260" max="260" width="12.81640625" style="482" customWidth="1"/>
    <col min="261" max="261" width="15.54296875" style="482" customWidth="1"/>
    <col min="262" max="262" width="12.453125" style="482" customWidth="1"/>
    <col min="263" max="263" width="16.54296875" style="482" customWidth="1"/>
    <col min="264" max="264" width="16.26953125" style="482" customWidth="1"/>
    <col min="265" max="265" width="16.1796875" style="482" customWidth="1"/>
    <col min="266" max="266" width="23.26953125" style="482" customWidth="1"/>
    <col min="267" max="267" width="9.81640625" style="482" bestFit="1" customWidth="1"/>
    <col min="268" max="512" width="9.1796875" style="482"/>
    <col min="513" max="513" width="50" style="482" customWidth="1"/>
    <col min="514" max="514" width="18.54296875" style="482" customWidth="1"/>
    <col min="515" max="515" width="17.1796875" style="482" customWidth="1"/>
    <col min="516" max="516" width="12.81640625" style="482" customWidth="1"/>
    <col min="517" max="517" width="15.54296875" style="482" customWidth="1"/>
    <col min="518" max="518" width="12.453125" style="482" customWidth="1"/>
    <col min="519" max="519" width="16.54296875" style="482" customWidth="1"/>
    <col min="520" max="520" width="16.26953125" style="482" customWidth="1"/>
    <col min="521" max="521" width="16.1796875" style="482" customWidth="1"/>
    <col min="522" max="522" width="23.26953125" style="482" customWidth="1"/>
    <col min="523" max="523" width="9.81640625" style="482" bestFit="1" customWidth="1"/>
    <col min="524" max="768" width="9.1796875" style="482"/>
    <col min="769" max="769" width="50" style="482" customWidth="1"/>
    <col min="770" max="770" width="18.54296875" style="482" customWidth="1"/>
    <col min="771" max="771" width="17.1796875" style="482" customWidth="1"/>
    <col min="772" max="772" width="12.81640625" style="482" customWidth="1"/>
    <col min="773" max="773" width="15.54296875" style="482" customWidth="1"/>
    <col min="774" max="774" width="12.453125" style="482" customWidth="1"/>
    <col min="775" max="775" width="16.54296875" style="482" customWidth="1"/>
    <col min="776" max="776" width="16.26953125" style="482" customWidth="1"/>
    <col min="777" max="777" width="16.1796875" style="482" customWidth="1"/>
    <col min="778" max="778" width="23.26953125" style="482" customWidth="1"/>
    <col min="779" max="779" width="9.81640625" style="482" bestFit="1" customWidth="1"/>
    <col min="780" max="1024" width="9.1796875" style="482"/>
    <col min="1025" max="1025" width="50" style="482" customWidth="1"/>
    <col min="1026" max="1026" width="18.54296875" style="482" customWidth="1"/>
    <col min="1027" max="1027" width="17.1796875" style="482" customWidth="1"/>
    <col min="1028" max="1028" width="12.81640625" style="482" customWidth="1"/>
    <col min="1029" max="1029" width="15.54296875" style="482" customWidth="1"/>
    <col min="1030" max="1030" width="12.453125" style="482" customWidth="1"/>
    <col min="1031" max="1031" width="16.54296875" style="482" customWidth="1"/>
    <col min="1032" max="1032" width="16.26953125" style="482" customWidth="1"/>
    <col min="1033" max="1033" width="16.1796875" style="482" customWidth="1"/>
    <col min="1034" max="1034" width="23.26953125" style="482" customWidth="1"/>
    <col min="1035" max="1035" width="9.81640625" style="482" bestFit="1" customWidth="1"/>
    <col min="1036" max="1280" width="9.1796875" style="482"/>
    <col min="1281" max="1281" width="50" style="482" customWidth="1"/>
    <col min="1282" max="1282" width="18.54296875" style="482" customWidth="1"/>
    <col min="1283" max="1283" width="17.1796875" style="482" customWidth="1"/>
    <col min="1284" max="1284" width="12.81640625" style="482" customWidth="1"/>
    <col min="1285" max="1285" width="15.54296875" style="482" customWidth="1"/>
    <col min="1286" max="1286" width="12.453125" style="482" customWidth="1"/>
    <col min="1287" max="1287" width="16.54296875" style="482" customWidth="1"/>
    <col min="1288" max="1288" width="16.26953125" style="482" customWidth="1"/>
    <col min="1289" max="1289" width="16.1796875" style="482" customWidth="1"/>
    <col min="1290" max="1290" width="23.26953125" style="482" customWidth="1"/>
    <col min="1291" max="1291" width="9.81640625" style="482" bestFit="1" customWidth="1"/>
    <col min="1292" max="1536" width="9.1796875" style="482"/>
    <col min="1537" max="1537" width="50" style="482" customWidth="1"/>
    <col min="1538" max="1538" width="18.54296875" style="482" customWidth="1"/>
    <col min="1539" max="1539" width="17.1796875" style="482" customWidth="1"/>
    <col min="1540" max="1540" width="12.81640625" style="482" customWidth="1"/>
    <col min="1541" max="1541" width="15.54296875" style="482" customWidth="1"/>
    <col min="1542" max="1542" width="12.453125" style="482" customWidth="1"/>
    <col min="1543" max="1543" width="16.54296875" style="482" customWidth="1"/>
    <col min="1544" max="1544" width="16.26953125" style="482" customWidth="1"/>
    <col min="1545" max="1545" width="16.1796875" style="482" customWidth="1"/>
    <col min="1546" max="1546" width="23.26953125" style="482" customWidth="1"/>
    <col min="1547" max="1547" width="9.81640625" style="482" bestFit="1" customWidth="1"/>
    <col min="1548" max="1792" width="9.1796875" style="482"/>
    <col min="1793" max="1793" width="50" style="482" customWidth="1"/>
    <col min="1794" max="1794" width="18.54296875" style="482" customWidth="1"/>
    <col min="1795" max="1795" width="17.1796875" style="482" customWidth="1"/>
    <col min="1796" max="1796" width="12.81640625" style="482" customWidth="1"/>
    <col min="1797" max="1797" width="15.54296875" style="482" customWidth="1"/>
    <col min="1798" max="1798" width="12.453125" style="482" customWidth="1"/>
    <col min="1799" max="1799" width="16.54296875" style="482" customWidth="1"/>
    <col min="1800" max="1800" width="16.26953125" style="482" customWidth="1"/>
    <col min="1801" max="1801" width="16.1796875" style="482" customWidth="1"/>
    <col min="1802" max="1802" width="23.26953125" style="482" customWidth="1"/>
    <col min="1803" max="1803" width="9.81640625" style="482" bestFit="1" customWidth="1"/>
    <col min="1804" max="2048" width="9.1796875" style="482"/>
    <col min="2049" max="2049" width="50" style="482" customWidth="1"/>
    <col min="2050" max="2050" width="18.54296875" style="482" customWidth="1"/>
    <col min="2051" max="2051" width="17.1796875" style="482" customWidth="1"/>
    <col min="2052" max="2052" width="12.81640625" style="482" customWidth="1"/>
    <col min="2053" max="2053" width="15.54296875" style="482" customWidth="1"/>
    <col min="2054" max="2054" width="12.453125" style="482" customWidth="1"/>
    <col min="2055" max="2055" width="16.54296875" style="482" customWidth="1"/>
    <col min="2056" max="2056" width="16.26953125" style="482" customWidth="1"/>
    <col min="2057" max="2057" width="16.1796875" style="482" customWidth="1"/>
    <col min="2058" max="2058" width="23.26953125" style="482" customWidth="1"/>
    <col min="2059" max="2059" width="9.81640625" style="482" bestFit="1" customWidth="1"/>
    <col min="2060" max="2304" width="9.1796875" style="482"/>
    <col min="2305" max="2305" width="50" style="482" customWidth="1"/>
    <col min="2306" max="2306" width="18.54296875" style="482" customWidth="1"/>
    <col min="2307" max="2307" width="17.1796875" style="482" customWidth="1"/>
    <col min="2308" max="2308" width="12.81640625" style="482" customWidth="1"/>
    <col min="2309" max="2309" width="15.54296875" style="482" customWidth="1"/>
    <col min="2310" max="2310" width="12.453125" style="482" customWidth="1"/>
    <col min="2311" max="2311" width="16.54296875" style="482" customWidth="1"/>
    <col min="2312" max="2312" width="16.26953125" style="482" customWidth="1"/>
    <col min="2313" max="2313" width="16.1796875" style="482" customWidth="1"/>
    <col min="2314" max="2314" width="23.26953125" style="482" customWidth="1"/>
    <col min="2315" max="2315" width="9.81640625" style="482" bestFit="1" customWidth="1"/>
    <col min="2316" max="2560" width="9.1796875" style="482"/>
    <col min="2561" max="2561" width="50" style="482" customWidth="1"/>
    <col min="2562" max="2562" width="18.54296875" style="482" customWidth="1"/>
    <col min="2563" max="2563" width="17.1796875" style="482" customWidth="1"/>
    <col min="2564" max="2564" width="12.81640625" style="482" customWidth="1"/>
    <col min="2565" max="2565" width="15.54296875" style="482" customWidth="1"/>
    <col min="2566" max="2566" width="12.453125" style="482" customWidth="1"/>
    <col min="2567" max="2567" width="16.54296875" style="482" customWidth="1"/>
    <col min="2568" max="2568" width="16.26953125" style="482" customWidth="1"/>
    <col min="2569" max="2569" width="16.1796875" style="482" customWidth="1"/>
    <col min="2570" max="2570" width="23.26953125" style="482" customWidth="1"/>
    <col min="2571" max="2571" width="9.81640625" style="482" bestFit="1" customWidth="1"/>
    <col min="2572" max="2816" width="9.1796875" style="482"/>
    <col min="2817" max="2817" width="50" style="482" customWidth="1"/>
    <col min="2818" max="2818" width="18.54296875" style="482" customWidth="1"/>
    <col min="2819" max="2819" width="17.1796875" style="482" customWidth="1"/>
    <col min="2820" max="2820" width="12.81640625" style="482" customWidth="1"/>
    <col min="2821" max="2821" width="15.54296875" style="482" customWidth="1"/>
    <col min="2822" max="2822" width="12.453125" style="482" customWidth="1"/>
    <col min="2823" max="2823" width="16.54296875" style="482" customWidth="1"/>
    <col min="2824" max="2824" width="16.26953125" style="482" customWidth="1"/>
    <col min="2825" max="2825" width="16.1796875" style="482" customWidth="1"/>
    <col min="2826" max="2826" width="23.26953125" style="482" customWidth="1"/>
    <col min="2827" max="2827" width="9.81640625" style="482" bestFit="1" customWidth="1"/>
    <col min="2828" max="3072" width="9.1796875" style="482"/>
    <col min="3073" max="3073" width="50" style="482" customWidth="1"/>
    <col min="3074" max="3074" width="18.54296875" style="482" customWidth="1"/>
    <col min="3075" max="3075" width="17.1796875" style="482" customWidth="1"/>
    <col min="3076" max="3076" width="12.81640625" style="482" customWidth="1"/>
    <col min="3077" max="3077" width="15.54296875" style="482" customWidth="1"/>
    <col min="3078" max="3078" width="12.453125" style="482" customWidth="1"/>
    <col min="3079" max="3079" width="16.54296875" style="482" customWidth="1"/>
    <col min="3080" max="3080" width="16.26953125" style="482" customWidth="1"/>
    <col min="3081" max="3081" width="16.1796875" style="482" customWidth="1"/>
    <col min="3082" max="3082" width="23.26953125" style="482" customWidth="1"/>
    <col min="3083" max="3083" width="9.81640625" style="482" bestFit="1" customWidth="1"/>
    <col min="3084" max="3328" width="9.1796875" style="482"/>
    <col min="3329" max="3329" width="50" style="482" customWidth="1"/>
    <col min="3330" max="3330" width="18.54296875" style="482" customWidth="1"/>
    <col min="3331" max="3331" width="17.1796875" style="482" customWidth="1"/>
    <col min="3332" max="3332" width="12.81640625" style="482" customWidth="1"/>
    <col min="3333" max="3333" width="15.54296875" style="482" customWidth="1"/>
    <col min="3334" max="3334" width="12.453125" style="482" customWidth="1"/>
    <col min="3335" max="3335" width="16.54296875" style="482" customWidth="1"/>
    <col min="3336" max="3336" width="16.26953125" style="482" customWidth="1"/>
    <col min="3337" max="3337" width="16.1796875" style="482" customWidth="1"/>
    <col min="3338" max="3338" width="23.26953125" style="482" customWidth="1"/>
    <col min="3339" max="3339" width="9.81640625" style="482" bestFit="1" customWidth="1"/>
    <col min="3340" max="3584" width="9.1796875" style="482"/>
    <col min="3585" max="3585" width="50" style="482" customWidth="1"/>
    <col min="3586" max="3586" width="18.54296875" style="482" customWidth="1"/>
    <col min="3587" max="3587" width="17.1796875" style="482" customWidth="1"/>
    <col min="3588" max="3588" width="12.81640625" style="482" customWidth="1"/>
    <col min="3589" max="3589" width="15.54296875" style="482" customWidth="1"/>
    <col min="3590" max="3590" width="12.453125" style="482" customWidth="1"/>
    <col min="3591" max="3591" width="16.54296875" style="482" customWidth="1"/>
    <col min="3592" max="3592" width="16.26953125" style="482" customWidth="1"/>
    <col min="3593" max="3593" width="16.1796875" style="482" customWidth="1"/>
    <col min="3594" max="3594" width="23.26953125" style="482" customWidth="1"/>
    <col min="3595" max="3595" width="9.81640625" style="482" bestFit="1" customWidth="1"/>
    <col min="3596" max="3840" width="9.1796875" style="482"/>
    <col min="3841" max="3841" width="50" style="482" customWidth="1"/>
    <col min="3842" max="3842" width="18.54296875" style="482" customWidth="1"/>
    <col min="3843" max="3843" width="17.1796875" style="482" customWidth="1"/>
    <col min="3844" max="3844" width="12.81640625" style="482" customWidth="1"/>
    <col min="3845" max="3845" width="15.54296875" style="482" customWidth="1"/>
    <col min="3846" max="3846" width="12.453125" style="482" customWidth="1"/>
    <col min="3847" max="3847" width="16.54296875" style="482" customWidth="1"/>
    <col min="3848" max="3848" width="16.26953125" style="482" customWidth="1"/>
    <col min="3849" max="3849" width="16.1796875" style="482" customWidth="1"/>
    <col min="3850" max="3850" width="23.26953125" style="482" customWidth="1"/>
    <col min="3851" max="3851" width="9.81640625" style="482" bestFit="1" customWidth="1"/>
    <col min="3852" max="4096" width="9.1796875" style="482"/>
    <col min="4097" max="4097" width="50" style="482" customWidth="1"/>
    <col min="4098" max="4098" width="18.54296875" style="482" customWidth="1"/>
    <col min="4099" max="4099" width="17.1796875" style="482" customWidth="1"/>
    <col min="4100" max="4100" width="12.81640625" style="482" customWidth="1"/>
    <col min="4101" max="4101" width="15.54296875" style="482" customWidth="1"/>
    <col min="4102" max="4102" width="12.453125" style="482" customWidth="1"/>
    <col min="4103" max="4103" width="16.54296875" style="482" customWidth="1"/>
    <col min="4104" max="4104" width="16.26953125" style="482" customWidth="1"/>
    <col min="4105" max="4105" width="16.1796875" style="482" customWidth="1"/>
    <col min="4106" max="4106" width="23.26953125" style="482" customWidth="1"/>
    <col min="4107" max="4107" width="9.81640625" style="482" bestFit="1" customWidth="1"/>
    <col min="4108" max="4352" width="9.1796875" style="482"/>
    <col min="4353" max="4353" width="50" style="482" customWidth="1"/>
    <col min="4354" max="4354" width="18.54296875" style="482" customWidth="1"/>
    <col min="4355" max="4355" width="17.1796875" style="482" customWidth="1"/>
    <col min="4356" max="4356" width="12.81640625" style="482" customWidth="1"/>
    <col min="4357" max="4357" width="15.54296875" style="482" customWidth="1"/>
    <col min="4358" max="4358" width="12.453125" style="482" customWidth="1"/>
    <col min="4359" max="4359" width="16.54296875" style="482" customWidth="1"/>
    <col min="4360" max="4360" width="16.26953125" style="482" customWidth="1"/>
    <col min="4361" max="4361" width="16.1796875" style="482" customWidth="1"/>
    <col min="4362" max="4362" width="23.26953125" style="482" customWidth="1"/>
    <col min="4363" max="4363" width="9.81640625" style="482" bestFit="1" customWidth="1"/>
    <col min="4364" max="4608" width="9.1796875" style="482"/>
    <col min="4609" max="4609" width="50" style="482" customWidth="1"/>
    <col min="4610" max="4610" width="18.54296875" style="482" customWidth="1"/>
    <col min="4611" max="4611" width="17.1796875" style="482" customWidth="1"/>
    <col min="4612" max="4612" width="12.81640625" style="482" customWidth="1"/>
    <col min="4613" max="4613" width="15.54296875" style="482" customWidth="1"/>
    <col min="4614" max="4614" width="12.453125" style="482" customWidth="1"/>
    <col min="4615" max="4615" width="16.54296875" style="482" customWidth="1"/>
    <col min="4616" max="4616" width="16.26953125" style="482" customWidth="1"/>
    <col min="4617" max="4617" width="16.1796875" style="482" customWidth="1"/>
    <col min="4618" max="4618" width="23.26953125" style="482" customWidth="1"/>
    <col min="4619" max="4619" width="9.81640625" style="482" bestFit="1" customWidth="1"/>
    <col min="4620" max="4864" width="9.1796875" style="482"/>
    <col min="4865" max="4865" width="50" style="482" customWidth="1"/>
    <col min="4866" max="4866" width="18.54296875" style="482" customWidth="1"/>
    <col min="4867" max="4867" width="17.1796875" style="482" customWidth="1"/>
    <col min="4868" max="4868" width="12.81640625" style="482" customWidth="1"/>
    <col min="4869" max="4869" width="15.54296875" style="482" customWidth="1"/>
    <col min="4870" max="4870" width="12.453125" style="482" customWidth="1"/>
    <col min="4871" max="4871" width="16.54296875" style="482" customWidth="1"/>
    <col min="4872" max="4872" width="16.26953125" style="482" customWidth="1"/>
    <col min="4873" max="4873" width="16.1796875" style="482" customWidth="1"/>
    <col min="4874" max="4874" width="23.26953125" style="482" customWidth="1"/>
    <col min="4875" max="4875" width="9.81640625" style="482" bestFit="1" customWidth="1"/>
    <col min="4876" max="5120" width="9.1796875" style="482"/>
    <col min="5121" max="5121" width="50" style="482" customWidth="1"/>
    <col min="5122" max="5122" width="18.54296875" style="482" customWidth="1"/>
    <col min="5123" max="5123" width="17.1796875" style="482" customWidth="1"/>
    <col min="5124" max="5124" width="12.81640625" style="482" customWidth="1"/>
    <col min="5125" max="5125" width="15.54296875" style="482" customWidth="1"/>
    <col min="5126" max="5126" width="12.453125" style="482" customWidth="1"/>
    <col min="5127" max="5127" width="16.54296875" style="482" customWidth="1"/>
    <col min="5128" max="5128" width="16.26953125" style="482" customWidth="1"/>
    <col min="5129" max="5129" width="16.1796875" style="482" customWidth="1"/>
    <col min="5130" max="5130" width="23.26953125" style="482" customWidth="1"/>
    <col min="5131" max="5131" width="9.81640625" style="482" bestFit="1" customWidth="1"/>
    <col min="5132" max="5376" width="9.1796875" style="482"/>
    <col min="5377" max="5377" width="50" style="482" customWidth="1"/>
    <col min="5378" max="5378" width="18.54296875" style="482" customWidth="1"/>
    <col min="5379" max="5379" width="17.1796875" style="482" customWidth="1"/>
    <col min="5380" max="5380" width="12.81640625" style="482" customWidth="1"/>
    <col min="5381" max="5381" width="15.54296875" style="482" customWidth="1"/>
    <col min="5382" max="5382" width="12.453125" style="482" customWidth="1"/>
    <col min="5383" max="5383" width="16.54296875" style="482" customWidth="1"/>
    <col min="5384" max="5384" width="16.26953125" style="482" customWidth="1"/>
    <col min="5385" max="5385" width="16.1796875" style="482" customWidth="1"/>
    <col min="5386" max="5386" width="23.26953125" style="482" customWidth="1"/>
    <col min="5387" max="5387" width="9.81640625" style="482" bestFit="1" customWidth="1"/>
    <col min="5388" max="5632" width="9.1796875" style="482"/>
    <col min="5633" max="5633" width="50" style="482" customWidth="1"/>
    <col min="5634" max="5634" width="18.54296875" style="482" customWidth="1"/>
    <col min="5635" max="5635" width="17.1796875" style="482" customWidth="1"/>
    <col min="5636" max="5636" width="12.81640625" style="482" customWidth="1"/>
    <col min="5637" max="5637" width="15.54296875" style="482" customWidth="1"/>
    <col min="5638" max="5638" width="12.453125" style="482" customWidth="1"/>
    <col min="5639" max="5639" width="16.54296875" style="482" customWidth="1"/>
    <col min="5640" max="5640" width="16.26953125" style="482" customWidth="1"/>
    <col min="5641" max="5641" width="16.1796875" style="482" customWidth="1"/>
    <col min="5642" max="5642" width="23.26953125" style="482" customWidth="1"/>
    <col min="5643" max="5643" width="9.81640625" style="482" bestFit="1" customWidth="1"/>
    <col min="5644" max="5888" width="9.1796875" style="482"/>
    <col min="5889" max="5889" width="50" style="482" customWidth="1"/>
    <col min="5890" max="5890" width="18.54296875" style="482" customWidth="1"/>
    <col min="5891" max="5891" width="17.1796875" style="482" customWidth="1"/>
    <col min="5892" max="5892" width="12.81640625" style="482" customWidth="1"/>
    <col min="5893" max="5893" width="15.54296875" style="482" customWidth="1"/>
    <col min="5894" max="5894" width="12.453125" style="482" customWidth="1"/>
    <col min="5895" max="5895" width="16.54296875" style="482" customWidth="1"/>
    <col min="5896" max="5896" width="16.26953125" style="482" customWidth="1"/>
    <col min="5897" max="5897" width="16.1796875" style="482" customWidth="1"/>
    <col min="5898" max="5898" width="23.26953125" style="482" customWidth="1"/>
    <col min="5899" max="5899" width="9.81640625" style="482" bestFit="1" customWidth="1"/>
    <col min="5900" max="6144" width="9.1796875" style="482"/>
    <col min="6145" max="6145" width="50" style="482" customWidth="1"/>
    <col min="6146" max="6146" width="18.54296875" style="482" customWidth="1"/>
    <col min="6147" max="6147" width="17.1796875" style="482" customWidth="1"/>
    <col min="6148" max="6148" width="12.81640625" style="482" customWidth="1"/>
    <col min="6149" max="6149" width="15.54296875" style="482" customWidth="1"/>
    <col min="6150" max="6150" width="12.453125" style="482" customWidth="1"/>
    <col min="6151" max="6151" width="16.54296875" style="482" customWidth="1"/>
    <col min="6152" max="6152" width="16.26953125" style="482" customWidth="1"/>
    <col min="6153" max="6153" width="16.1796875" style="482" customWidth="1"/>
    <col min="6154" max="6154" width="23.26953125" style="482" customWidth="1"/>
    <col min="6155" max="6155" width="9.81640625" style="482" bestFit="1" customWidth="1"/>
    <col min="6156" max="6400" width="9.1796875" style="482"/>
    <col min="6401" max="6401" width="50" style="482" customWidth="1"/>
    <col min="6402" max="6402" width="18.54296875" style="482" customWidth="1"/>
    <col min="6403" max="6403" width="17.1796875" style="482" customWidth="1"/>
    <col min="6404" max="6404" width="12.81640625" style="482" customWidth="1"/>
    <col min="6405" max="6405" width="15.54296875" style="482" customWidth="1"/>
    <col min="6406" max="6406" width="12.453125" style="482" customWidth="1"/>
    <col min="6407" max="6407" width="16.54296875" style="482" customWidth="1"/>
    <col min="6408" max="6408" width="16.26953125" style="482" customWidth="1"/>
    <col min="6409" max="6409" width="16.1796875" style="482" customWidth="1"/>
    <col min="6410" max="6410" width="23.26953125" style="482" customWidth="1"/>
    <col min="6411" max="6411" width="9.81640625" style="482" bestFit="1" customWidth="1"/>
    <col min="6412" max="6656" width="9.1796875" style="482"/>
    <col min="6657" max="6657" width="50" style="482" customWidth="1"/>
    <col min="6658" max="6658" width="18.54296875" style="482" customWidth="1"/>
    <col min="6659" max="6659" width="17.1796875" style="482" customWidth="1"/>
    <col min="6660" max="6660" width="12.81640625" style="482" customWidth="1"/>
    <col min="6661" max="6661" width="15.54296875" style="482" customWidth="1"/>
    <col min="6662" max="6662" width="12.453125" style="482" customWidth="1"/>
    <col min="6663" max="6663" width="16.54296875" style="482" customWidth="1"/>
    <col min="6664" max="6664" width="16.26953125" style="482" customWidth="1"/>
    <col min="6665" max="6665" width="16.1796875" style="482" customWidth="1"/>
    <col min="6666" max="6666" width="23.26953125" style="482" customWidth="1"/>
    <col min="6667" max="6667" width="9.81640625" style="482" bestFit="1" customWidth="1"/>
    <col min="6668" max="6912" width="9.1796875" style="482"/>
    <col min="6913" max="6913" width="50" style="482" customWidth="1"/>
    <col min="6914" max="6914" width="18.54296875" style="482" customWidth="1"/>
    <col min="6915" max="6915" width="17.1796875" style="482" customWidth="1"/>
    <col min="6916" max="6916" width="12.81640625" style="482" customWidth="1"/>
    <col min="6917" max="6917" width="15.54296875" style="482" customWidth="1"/>
    <col min="6918" max="6918" width="12.453125" style="482" customWidth="1"/>
    <col min="6919" max="6919" width="16.54296875" style="482" customWidth="1"/>
    <col min="6920" max="6920" width="16.26953125" style="482" customWidth="1"/>
    <col min="6921" max="6921" width="16.1796875" style="482" customWidth="1"/>
    <col min="6922" max="6922" width="23.26953125" style="482" customWidth="1"/>
    <col min="6923" max="6923" width="9.81640625" style="482" bestFit="1" customWidth="1"/>
    <col min="6924" max="7168" width="9.1796875" style="482"/>
    <col min="7169" max="7169" width="50" style="482" customWidth="1"/>
    <col min="7170" max="7170" width="18.54296875" style="482" customWidth="1"/>
    <col min="7171" max="7171" width="17.1796875" style="482" customWidth="1"/>
    <col min="7172" max="7172" width="12.81640625" style="482" customWidth="1"/>
    <col min="7173" max="7173" width="15.54296875" style="482" customWidth="1"/>
    <col min="7174" max="7174" width="12.453125" style="482" customWidth="1"/>
    <col min="7175" max="7175" width="16.54296875" style="482" customWidth="1"/>
    <col min="7176" max="7176" width="16.26953125" style="482" customWidth="1"/>
    <col min="7177" max="7177" width="16.1796875" style="482" customWidth="1"/>
    <col min="7178" max="7178" width="23.26953125" style="482" customWidth="1"/>
    <col min="7179" max="7179" width="9.81640625" style="482" bestFit="1" customWidth="1"/>
    <col min="7180" max="7424" width="9.1796875" style="482"/>
    <col min="7425" max="7425" width="50" style="482" customWidth="1"/>
    <col min="7426" max="7426" width="18.54296875" style="482" customWidth="1"/>
    <col min="7427" max="7427" width="17.1796875" style="482" customWidth="1"/>
    <col min="7428" max="7428" width="12.81640625" style="482" customWidth="1"/>
    <col min="7429" max="7429" width="15.54296875" style="482" customWidth="1"/>
    <col min="7430" max="7430" width="12.453125" style="482" customWidth="1"/>
    <col min="7431" max="7431" width="16.54296875" style="482" customWidth="1"/>
    <col min="7432" max="7432" width="16.26953125" style="482" customWidth="1"/>
    <col min="7433" max="7433" width="16.1796875" style="482" customWidth="1"/>
    <col min="7434" max="7434" width="23.26953125" style="482" customWidth="1"/>
    <col min="7435" max="7435" width="9.81640625" style="482" bestFit="1" customWidth="1"/>
    <col min="7436" max="7680" width="9.1796875" style="482"/>
    <col min="7681" max="7681" width="50" style="482" customWidth="1"/>
    <col min="7682" max="7682" width="18.54296875" style="482" customWidth="1"/>
    <col min="7683" max="7683" width="17.1796875" style="482" customWidth="1"/>
    <col min="7684" max="7684" width="12.81640625" style="482" customWidth="1"/>
    <col min="7685" max="7685" width="15.54296875" style="482" customWidth="1"/>
    <col min="7686" max="7686" width="12.453125" style="482" customWidth="1"/>
    <col min="7687" max="7687" width="16.54296875" style="482" customWidth="1"/>
    <col min="7688" max="7688" width="16.26953125" style="482" customWidth="1"/>
    <col min="7689" max="7689" width="16.1796875" style="482" customWidth="1"/>
    <col min="7690" max="7690" width="23.26953125" style="482" customWidth="1"/>
    <col min="7691" max="7691" width="9.81640625" style="482" bestFit="1" customWidth="1"/>
    <col min="7692" max="7936" width="9.1796875" style="482"/>
    <col min="7937" max="7937" width="50" style="482" customWidth="1"/>
    <col min="7938" max="7938" width="18.54296875" style="482" customWidth="1"/>
    <col min="7939" max="7939" width="17.1796875" style="482" customWidth="1"/>
    <col min="7940" max="7940" width="12.81640625" style="482" customWidth="1"/>
    <col min="7941" max="7941" width="15.54296875" style="482" customWidth="1"/>
    <col min="7942" max="7942" width="12.453125" style="482" customWidth="1"/>
    <col min="7943" max="7943" width="16.54296875" style="482" customWidth="1"/>
    <col min="7944" max="7944" width="16.26953125" style="482" customWidth="1"/>
    <col min="7945" max="7945" width="16.1796875" style="482" customWidth="1"/>
    <col min="7946" max="7946" width="23.26953125" style="482" customWidth="1"/>
    <col min="7947" max="7947" width="9.81640625" style="482" bestFit="1" customWidth="1"/>
    <col min="7948" max="8192" width="9.1796875" style="482"/>
    <col min="8193" max="8193" width="50" style="482" customWidth="1"/>
    <col min="8194" max="8194" width="18.54296875" style="482" customWidth="1"/>
    <col min="8195" max="8195" width="17.1796875" style="482" customWidth="1"/>
    <col min="8196" max="8196" width="12.81640625" style="482" customWidth="1"/>
    <col min="8197" max="8197" width="15.54296875" style="482" customWidth="1"/>
    <col min="8198" max="8198" width="12.453125" style="482" customWidth="1"/>
    <col min="8199" max="8199" width="16.54296875" style="482" customWidth="1"/>
    <col min="8200" max="8200" width="16.26953125" style="482" customWidth="1"/>
    <col min="8201" max="8201" width="16.1796875" style="482" customWidth="1"/>
    <col min="8202" max="8202" width="23.26953125" style="482" customWidth="1"/>
    <col min="8203" max="8203" width="9.81640625" style="482" bestFit="1" customWidth="1"/>
    <col min="8204" max="8448" width="9.1796875" style="482"/>
    <col min="8449" max="8449" width="50" style="482" customWidth="1"/>
    <col min="8450" max="8450" width="18.54296875" style="482" customWidth="1"/>
    <col min="8451" max="8451" width="17.1796875" style="482" customWidth="1"/>
    <col min="8452" max="8452" width="12.81640625" style="482" customWidth="1"/>
    <col min="8453" max="8453" width="15.54296875" style="482" customWidth="1"/>
    <col min="8454" max="8454" width="12.453125" style="482" customWidth="1"/>
    <col min="8455" max="8455" width="16.54296875" style="482" customWidth="1"/>
    <col min="8456" max="8456" width="16.26953125" style="482" customWidth="1"/>
    <col min="8457" max="8457" width="16.1796875" style="482" customWidth="1"/>
    <col min="8458" max="8458" width="23.26953125" style="482" customWidth="1"/>
    <col min="8459" max="8459" width="9.81640625" style="482" bestFit="1" customWidth="1"/>
    <col min="8460" max="8704" width="9.1796875" style="482"/>
    <col min="8705" max="8705" width="50" style="482" customWidth="1"/>
    <col min="8706" max="8706" width="18.54296875" style="482" customWidth="1"/>
    <col min="8707" max="8707" width="17.1796875" style="482" customWidth="1"/>
    <col min="8708" max="8708" width="12.81640625" style="482" customWidth="1"/>
    <col min="8709" max="8709" width="15.54296875" style="482" customWidth="1"/>
    <col min="8710" max="8710" width="12.453125" style="482" customWidth="1"/>
    <col min="8711" max="8711" width="16.54296875" style="482" customWidth="1"/>
    <col min="8712" max="8712" width="16.26953125" style="482" customWidth="1"/>
    <col min="8713" max="8713" width="16.1796875" style="482" customWidth="1"/>
    <col min="8714" max="8714" width="23.26953125" style="482" customWidth="1"/>
    <col min="8715" max="8715" width="9.81640625" style="482" bestFit="1" customWidth="1"/>
    <col min="8716" max="8960" width="9.1796875" style="482"/>
    <col min="8961" max="8961" width="50" style="482" customWidth="1"/>
    <col min="8962" max="8962" width="18.54296875" style="482" customWidth="1"/>
    <col min="8963" max="8963" width="17.1796875" style="482" customWidth="1"/>
    <col min="8964" max="8964" width="12.81640625" style="482" customWidth="1"/>
    <col min="8965" max="8965" width="15.54296875" style="482" customWidth="1"/>
    <col min="8966" max="8966" width="12.453125" style="482" customWidth="1"/>
    <col min="8967" max="8967" width="16.54296875" style="482" customWidth="1"/>
    <col min="8968" max="8968" width="16.26953125" style="482" customWidth="1"/>
    <col min="8969" max="8969" width="16.1796875" style="482" customWidth="1"/>
    <col min="8970" max="8970" width="23.26953125" style="482" customWidth="1"/>
    <col min="8971" max="8971" width="9.81640625" style="482" bestFit="1" customWidth="1"/>
    <col min="8972" max="9216" width="9.1796875" style="482"/>
    <col min="9217" max="9217" width="50" style="482" customWidth="1"/>
    <col min="9218" max="9218" width="18.54296875" style="482" customWidth="1"/>
    <col min="9219" max="9219" width="17.1796875" style="482" customWidth="1"/>
    <col min="9220" max="9220" width="12.81640625" style="482" customWidth="1"/>
    <col min="9221" max="9221" width="15.54296875" style="482" customWidth="1"/>
    <col min="9222" max="9222" width="12.453125" style="482" customWidth="1"/>
    <col min="9223" max="9223" width="16.54296875" style="482" customWidth="1"/>
    <col min="9224" max="9224" width="16.26953125" style="482" customWidth="1"/>
    <col min="9225" max="9225" width="16.1796875" style="482" customWidth="1"/>
    <col min="9226" max="9226" width="23.26953125" style="482" customWidth="1"/>
    <col min="9227" max="9227" width="9.81640625" style="482" bestFit="1" customWidth="1"/>
    <col min="9228" max="9472" width="9.1796875" style="482"/>
    <col min="9473" max="9473" width="50" style="482" customWidth="1"/>
    <col min="9474" max="9474" width="18.54296875" style="482" customWidth="1"/>
    <col min="9475" max="9475" width="17.1796875" style="482" customWidth="1"/>
    <col min="9476" max="9476" width="12.81640625" style="482" customWidth="1"/>
    <col min="9477" max="9477" width="15.54296875" style="482" customWidth="1"/>
    <col min="9478" max="9478" width="12.453125" style="482" customWidth="1"/>
    <col min="9479" max="9479" width="16.54296875" style="482" customWidth="1"/>
    <col min="9480" max="9480" width="16.26953125" style="482" customWidth="1"/>
    <col min="9481" max="9481" width="16.1796875" style="482" customWidth="1"/>
    <col min="9482" max="9482" width="23.26953125" style="482" customWidth="1"/>
    <col min="9483" max="9483" width="9.81640625" style="482" bestFit="1" customWidth="1"/>
    <col min="9484" max="9728" width="9.1796875" style="482"/>
    <col min="9729" max="9729" width="50" style="482" customWidth="1"/>
    <col min="9730" max="9730" width="18.54296875" style="482" customWidth="1"/>
    <col min="9731" max="9731" width="17.1796875" style="482" customWidth="1"/>
    <col min="9732" max="9732" width="12.81640625" style="482" customWidth="1"/>
    <col min="9733" max="9733" width="15.54296875" style="482" customWidth="1"/>
    <col min="9734" max="9734" width="12.453125" style="482" customWidth="1"/>
    <col min="9735" max="9735" width="16.54296875" style="482" customWidth="1"/>
    <col min="9736" max="9736" width="16.26953125" style="482" customWidth="1"/>
    <col min="9737" max="9737" width="16.1796875" style="482" customWidth="1"/>
    <col min="9738" max="9738" width="23.26953125" style="482" customWidth="1"/>
    <col min="9739" max="9739" width="9.81640625" style="482" bestFit="1" customWidth="1"/>
    <col min="9740" max="9984" width="9.1796875" style="482"/>
    <col min="9985" max="9985" width="50" style="482" customWidth="1"/>
    <col min="9986" max="9986" width="18.54296875" style="482" customWidth="1"/>
    <col min="9987" max="9987" width="17.1796875" style="482" customWidth="1"/>
    <col min="9988" max="9988" width="12.81640625" style="482" customWidth="1"/>
    <col min="9989" max="9989" width="15.54296875" style="482" customWidth="1"/>
    <col min="9990" max="9990" width="12.453125" style="482" customWidth="1"/>
    <col min="9991" max="9991" width="16.54296875" style="482" customWidth="1"/>
    <col min="9992" max="9992" width="16.26953125" style="482" customWidth="1"/>
    <col min="9993" max="9993" width="16.1796875" style="482" customWidth="1"/>
    <col min="9994" max="9994" width="23.26953125" style="482" customWidth="1"/>
    <col min="9995" max="9995" width="9.81640625" style="482" bestFit="1" customWidth="1"/>
    <col min="9996" max="10240" width="9.1796875" style="482"/>
    <col min="10241" max="10241" width="50" style="482" customWidth="1"/>
    <col min="10242" max="10242" width="18.54296875" style="482" customWidth="1"/>
    <col min="10243" max="10243" width="17.1796875" style="482" customWidth="1"/>
    <col min="10244" max="10244" width="12.81640625" style="482" customWidth="1"/>
    <col min="10245" max="10245" width="15.54296875" style="482" customWidth="1"/>
    <col min="10246" max="10246" width="12.453125" style="482" customWidth="1"/>
    <col min="10247" max="10247" width="16.54296875" style="482" customWidth="1"/>
    <col min="10248" max="10248" width="16.26953125" style="482" customWidth="1"/>
    <col min="10249" max="10249" width="16.1796875" style="482" customWidth="1"/>
    <col min="10250" max="10250" width="23.26953125" style="482" customWidth="1"/>
    <col min="10251" max="10251" width="9.81640625" style="482" bestFit="1" customWidth="1"/>
    <col min="10252" max="10496" width="9.1796875" style="482"/>
    <col min="10497" max="10497" width="50" style="482" customWidth="1"/>
    <col min="10498" max="10498" width="18.54296875" style="482" customWidth="1"/>
    <col min="10499" max="10499" width="17.1796875" style="482" customWidth="1"/>
    <col min="10500" max="10500" width="12.81640625" style="482" customWidth="1"/>
    <col min="10501" max="10501" width="15.54296875" style="482" customWidth="1"/>
    <col min="10502" max="10502" width="12.453125" style="482" customWidth="1"/>
    <col min="10503" max="10503" width="16.54296875" style="482" customWidth="1"/>
    <col min="10504" max="10504" width="16.26953125" style="482" customWidth="1"/>
    <col min="10505" max="10505" width="16.1796875" style="482" customWidth="1"/>
    <col min="10506" max="10506" width="23.26953125" style="482" customWidth="1"/>
    <col min="10507" max="10507" width="9.81640625" style="482" bestFit="1" customWidth="1"/>
    <col min="10508" max="10752" width="9.1796875" style="482"/>
    <col min="10753" max="10753" width="50" style="482" customWidth="1"/>
    <col min="10754" max="10754" width="18.54296875" style="482" customWidth="1"/>
    <col min="10755" max="10755" width="17.1796875" style="482" customWidth="1"/>
    <col min="10756" max="10756" width="12.81640625" style="482" customWidth="1"/>
    <col min="10757" max="10757" width="15.54296875" style="482" customWidth="1"/>
    <col min="10758" max="10758" width="12.453125" style="482" customWidth="1"/>
    <col min="10759" max="10759" width="16.54296875" style="482" customWidth="1"/>
    <col min="10760" max="10760" width="16.26953125" style="482" customWidth="1"/>
    <col min="10761" max="10761" width="16.1796875" style="482" customWidth="1"/>
    <col min="10762" max="10762" width="23.26953125" style="482" customWidth="1"/>
    <col min="10763" max="10763" width="9.81640625" style="482" bestFit="1" customWidth="1"/>
    <col min="10764" max="11008" width="9.1796875" style="482"/>
    <col min="11009" max="11009" width="50" style="482" customWidth="1"/>
    <col min="11010" max="11010" width="18.54296875" style="482" customWidth="1"/>
    <col min="11011" max="11011" width="17.1796875" style="482" customWidth="1"/>
    <col min="11012" max="11012" width="12.81640625" style="482" customWidth="1"/>
    <col min="11013" max="11013" width="15.54296875" style="482" customWidth="1"/>
    <col min="11014" max="11014" width="12.453125" style="482" customWidth="1"/>
    <col min="11015" max="11015" width="16.54296875" style="482" customWidth="1"/>
    <col min="11016" max="11016" width="16.26953125" style="482" customWidth="1"/>
    <col min="11017" max="11017" width="16.1796875" style="482" customWidth="1"/>
    <col min="11018" max="11018" width="23.26953125" style="482" customWidth="1"/>
    <col min="11019" max="11019" width="9.81640625" style="482" bestFit="1" customWidth="1"/>
    <col min="11020" max="11264" width="9.1796875" style="482"/>
    <col min="11265" max="11265" width="50" style="482" customWidth="1"/>
    <col min="11266" max="11266" width="18.54296875" style="482" customWidth="1"/>
    <col min="11267" max="11267" width="17.1796875" style="482" customWidth="1"/>
    <col min="11268" max="11268" width="12.81640625" style="482" customWidth="1"/>
    <col min="11269" max="11269" width="15.54296875" style="482" customWidth="1"/>
    <col min="11270" max="11270" width="12.453125" style="482" customWidth="1"/>
    <col min="11271" max="11271" width="16.54296875" style="482" customWidth="1"/>
    <col min="11272" max="11272" width="16.26953125" style="482" customWidth="1"/>
    <col min="11273" max="11273" width="16.1796875" style="482" customWidth="1"/>
    <col min="11274" max="11274" width="23.26953125" style="482" customWidth="1"/>
    <col min="11275" max="11275" width="9.81640625" style="482" bestFit="1" customWidth="1"/>
    <col min="11276" max="11520" width="9.1796875" style="482"/>
    <col min="11521" max="11521" width="50" style="482" customWidth="1"/>
    <col min="11522" max="11522" width="18.54296875" style="482" customWidth="1"/>
    <col min="11523" max="11523" width="17.1796875" style="482" customWidth="1"/>
    <col min="11524" max="11524" width="12.81640625" style="482" customWidth="1"/>
    <col min="11525" max="11525" width="15.54296875" style="482" customWidth="1"/>
    <col min="11526" max="11526" width="12.453125" style="482" customWidth="1"/>
    <col min="11527" max="11527" width="16.54296875" style="482" customWidth="1"/>
    <col min="11528" max="11528" width="16.26953125" style="482" customWidth="1"/>
    <col min="11529" max="11529" width="16.1796875" style="482" customWidth="1"/>
    <col min="11530" max="11530" width="23.26953125" style="482" customWidth="1"/>
    <col min="11531" max="11531" width="9.81640625" style="482" bestFit="1" customWidth="1"/>
    <col min="11532" max="11776" width="9.1796875" style="482"/>
    <col min="11777" max="11777" width="50" style="482" customWidth="1"/>
    <col min="11778" max="11778" width="18.54296875" style="482" customWidth="1"/>
    <col min="11779" max="11779" width="17.1796875" style="482" customWidth="1"/>
    <col min="11780" max="11780" width="12.81640625" style="482" customWidth="1"/>
    <col min="11781" max="11781" width="15.54296875" style="482" customWidth="1"/>
    <col min="11782" max="11782" width="12.453125" style="482" customWidth="1"/>
    <col min="11783" max="11783" width="16.54296875" style="482" customWidth="1"/>
    <col min="11784" max="11784" width="16.26953125" style="482" customWidth="1"/>
    <col min="11785" max="11785" width="16.1796875" style="482" customWidth="1"/>
    <col min="11786" max="11786" width="23.26953125" style="482" customWidth="1"/>
    <col min="11787" max="11787" width="9.81640625" style="482" bestFit="1" customWidth="1"/>
    <col min="11788" max="12032" width="9.1796875" style="482"/>
    <col min="12033" max="12033" width="50" style="482" customWidth="1"/>
    <col min="12034" max="12034" width="18.54296875" style="482" customWidth="1"/>
    <col min="12035" max="12035" width="17.1796875" style="482" customWidth="1"/>
    <col min="12036" max="12036" width="12.81640625" style="482" customWidth="1"/>
    <col min="12037" max="12037" width="15.54296875" style="482" customWidth="1"/>
    <col min="12038" max="12038" width="12.453125" style="482" customWidth="1"/>
    <col min="12039" max="12039" width="16.54296875" style="482" customWidth="1"/>
    <col min="12040" max="12040" width="16.26953125" style="482" customWidth="1"/>
    <col min="12041" max="12041" width="16.1796875" style="482" customWidth="1"/>
    <col min="12042" max="12042" width="23.26953125" style="482" customWidth="1"/>
    <col min="12043" max="12043" width="9.81640625" style="482" bestFit="1" customWidth="1"/>
    <col min="12044" max="12288" width="9.1796875" style="482"/>
    <col min="12289" max="12289" width="50" style="482" customWidth="1"/>
    <col min="12290" max="12290" width="18.54296875" style="482" customWidth="1"/>
    <col min="12291" max="12291" width="17.1796875" style="482" customWidth="1"/>
    <col min="12292" max="12292" width="12.81640625" style="482" customWidth="1"/>
    <col min="12293" max="12293" width="15.54296875" style="482" customWidth="1"/>
    <col min="12294" max="12294" width="12.453125" style="482" customWidth="1"/>
    <col min="12295" max="12295" width="16.54296875" style="482" customWidth="1"/>
    <col min="12296" max="12296" width="16.26953125" style="482" customWidth="1"/>
    <col min="12297" max="12297" width="16.1796875" style="482" customWidth="1"/>
    <col min="12298" max="12298" width="23.26953125" style="482" customWidth="1"/>
    <col min="12299" max="12299" width="9.81640625" style="482" bestFit="1" customWidth="1"/>
    <col min="12300" max="12544" width="9.1796875" style="482"/>
    <col min="12545" max="12545" width="50" style="482" customWidth="1"/>
    <col min="12546" max="12546" width="18.54296875" style="482" customWidth="1"/>
    <col min="12547" max="12547" width="17.1796875" style="482" customWidth="1"/>
    <col min="12548" max="12548" width="12.81640625" style="482" customWidth="1"/>
    <col min="12549" max="12549" width="15.54296875" style="482" customWidth="1"/>
    <col min="12550" max="12550" width="12.453125" style="482" customWidth="1"/>
    <col min="12551" max="12551" width="16.54296875" style="482" customWidth="1"/>
    <col min="12552" max="12552" width="16.26953125" style="482" customWidth="1"/>
    <col min="12553" max="12553" width="16.1796875" style="482" customWidth="1"/>
    <col min="12554" max="12554" width="23.26953125" style="482" customWidth="1"/>
    <col min="12555" max="12555" width="9.81640625" style="482" bestFit="1" customWidth="1"/>
    <col min="12556" max="12800" width="9.1796875" style="482"/>
    <col min="12801" max="12801" width="50" style="482" customWidth="1"/>
    <col min="12802" max="12802" width="18.54296875" style="482" customWidth="1"/>
    <col min="12803" max="12803" width="17.1796875" style="482" customWidth="1"/>
    <col min="12804" max="12804" width="12.81640625" style="482" customWidth="1"/>
    <col min="12805" max="12805" width="15.54296875" style="482" customWidth="1"/>
    <col min="12806" max="12806" width="12.453125" style="482" customWidth="1"/>
    <col min="12807" max="12807" width="16.54296875" style="482" customWidth="1"/>
    <col min="12808" max="12808" width="16.26953125" style="482" customWidth="1"/>
    <col min="12809" max="12809" width="16.1796875" style="482" customWidth="1"/>
    <col min="12810" max="12810" width="23.26953125" style="482" customWidth="1"/>
    <col min="12811" max="12811" width="9.81640625" style="482" bestFit="1" customWidth="1"/>
    <col min="12812" max="13056" width="9.1796875" style="482"/>
    <col min="13057" max="13057" width="50" style="482" customWidth="1"/>
    <col min="13058" max="13058" width="18.54296875" style="482" customWidth="1"/>
    <col min="13059" max="13059" width="17.1796875" style="482" customWidth="1"/>
    <col min="13060" max="13060" width="12.81640625" style="482" customWidth="1"/>
    <col min="13061" max="13061" width="15.54296875" style="482" customWidth="1"/>
    <col min="13062" max="13062" width="12.453125" style="482" customWidth="1"/>
    <col min="13063" max="13063" width="16.54296875" style="482" customWidth="1"/>
    <col min="13064" max="13064" width="16.26953125" style="482" customWidth="1"/>
    <col min="13065" max="13065" width="16.1796875" style="482" customWidth="1"/>
    <col min="13066" max="13066" width="23.26953125" style="482" customWidth="1"/>
    <col min="13067" max="13067" width="9.81640625" style="482" bestFit="1" customWidth="1"/>
    <col min="13068" max="13312" width="9.1796875" style="482"/>
    <col min="13313" max="13313" width="50" style="482" customWidth="1"/>
    <col min="13314" max="13314" width="18.54296875" style="482" customWidth="1"/>
    <col min="13315" max="13315" width="17.1796875" style="482" customWidth="1"/>
    <col min="13316" max="13316" width="12.81640625" style="482" customWidth="1"/>
    <col min="13317" max="13317" width="15.54296875" style="482" customWidth="1"/>
    <col min="13318" max="13318" width="12.453125" style="482" customWidth="1"/>
    <col min="13319" max="13319" width="16.54296875" style="482" customWidth="1"/>
    <col min="13320" max="13320" width="16.26953125" style="482" customWidth="1"/>
    <col min="13321" max="13321" width="16.1796875" style="482" customWidth="1"/>
    <col min="13322" max="13322" width="23.26953125" style="482" customWidth="1"/>
    <col min="13323" max="13323" width="9.81640625" style="482" bestFit="1" customWidth="1"/>
    <col min="13324" max="13568" width="9.1796875" style="482"/>
    <col min="13569" max="13569" width="50" style="482" customWidth="1"/>
    <col min="13570" max="13570" width="18.54296875" style="482" customWidth="1"/>
    <col min="13571" max="13571" width="17.1796875" style="482" customWidth="1"/>
    <col min="13572" max="13572" width="12.81640625" style="482" customWidth="1"/>
    <col min="13573" max="13573" width="15.54296875" style="482" customWidth="1"/>
    <col min="13574" max="13574" width="12.453125" style="482" customWidth="1"/>
    <col min="13575" max="13575" width="16.54296875" style="482" customWidth="1"/>
    <col min="13576" max="13576" width="16.26953125" style="482" customWidth="1"/>
    <col min="13577" max="13577" width="16.1796875" style="482" customWidth="1"/>
    <col min="13578" max="13578" width="23.26953125" style="482" customWidth="1"/>
    <col min="13579" max="13579" width="9.81640625" style="482" bestFit="1" customWidth="1"/>
    <col min="13580" max="13824" width="9.1796875" style="482"/>
    <col min="13825" max="13825" width="50" style="482" customWidth="1"/>
    <col min="13826" max="13826" width="18.54296875" style="482" customWidth="1"/>
    <col min="13827" max="13827" width="17.1796875" style="482" customWidth="1"/>
    <col min="13828" max="13828" width="12.81640625" style="482" customWidth="1"/>
    <col min="13829" max="13829" width="15.54296875" style="482" customWidth="1"/>
    <col min="13830" max="13830" width="12.453125" style="482" customWidth="1"/>
    <col min="13831" max="13831" width="16.54296875" style="482" customWidth="1"/>
    <col min="13832" max="13832" width="16.26953125" style="482" customWidth="1"/>
    <col min="13833" max="13833" width="16.1796875" style="482" customWidth="1"/>
    <col min="13834" max="13834" width="23.26953125" style="482" customWidth="1"/>
    <col min="13835" max="13835" width="9.81640625" style="482" bestFit="1" customWidth="1"/>
    <col min="13836" max="14080" width="9.1796875" style="482"/>
    <col min="14081" max="14081" width="50" style="482" customWidth="1"/>
    <col min="14082" max="14082" width="18.54296875" style="482" customWidth="1"/>
    <col min="14083" max="14083" width="17.1796875" style="482" customWidth="1"/>
    <col min="14084" max="14084" width="12.81640625" style="482" customWidth="1"/>
    <col min="14085" max="14085" width="15.54296875" style="482" customWidth="1"/>
    <col min="14086" max="14086" width="12.453125" style="482" customWidth="1"/>
    <col min="14087" max="14087" width="16.54296875" style="482" customWidth="1"/>
    <col min="14088" max="14088" width="16.26953125" style="482" customWidth="1"/>
    <col min="14089" max="14089" width="16.1796875" style="482" customWidth="1"/>
    <col min="14090" max="14090" width="23.26953125" style="482" customWidth="1"/>
    <col min="14091" max="14091" width="9.81640625" style="482" bestFit="1" customWidth="1"/>
    <col min="14092" max="14336" width="9.1796875" style="482"/>
    <col min="14337" max="14337" width="50" style="482" customWidth="1"/>
    <col min="14338" max="14338" width="18.54296875" style="482" customWidth="1"/>
    <col min="14339" max="14339" width="17.1796875" style="482" customWidth="1"/>
    <col min="14340" max="14340" width="12.81640625" style="482" customWidth="1"/>
    <col min="14341" max="14341" width="15.54296875" style="482" customWidth="1"/>
    <col min="14342" max="14342" width="12.453125" style="482" customWidth="1"/>
    <col min="14343" max="14343" width="16.54296875" style="482" customWidth="1"/>
    <col min="14344" max="14344" width="16.26953125" style="482" customWidth="1"/>
    <col min="14345" max="14345" width="16.1796875" style="482" customWidth="1"/>
    <col min="14346" max="14346" width="23.26953125" style="482" customWidth="1"/>
    <col min="14347" max="14347" width="9.81640625" style="482" bestFit="1" customWidth="1"/>
    <col min="14348" max="14592" width="9.1796875" style="482"/>
    <col min="14593" max="14593" width="50" style="482" customWidth="1"/>
    <col min="14594" max="14594" width="18.54296875" style="482" customWidth="1"/>
    <col min="14595" max="14595" width="17.1796875" style="482" customWidth="1"/>
    <col min="14596" max="14596" width="12.81640625" style="482" customWidth="1"/>
    <col min="14597" max="14597" width="15.54296875" style="482" customWidth="1"/>
    <col min="14598" max="14598" width="12.453125" style="482" customWidth="1"/>
    <col min="14599" max="14599" width="16.54296875" style="482" customWidth="1"/>
    <col min="14600" max="14600" width="16.26953125" style="482" customWidth="1"/>
    <col min="14601" max="14601" width="16.1796875" style="482" customWidth="1"/>
    <col min="14602" max="14602" width="23.26953125" style="482" customWidth="1"/>
    <col min="14603" max="14603" width="9.81640625" style="482" bestFit="1" customWidth="1"/>
    <col min="14604" max="14848" width="9.1796875" style="482"/>
    <col min="14849" max="14849" width="50" style="482" customWidth="1"/>
    <col min="14850" max="14850" width="18.54296875" style="482" customWidth="1"/>
    <col min="14851" max="14851" width="17.1796875" style="482" customWidth="1"/>
    <col min="14852" max="14852" width="12.81640625" style="482" customWidth="1"/>
    <col min="14853" max="14853" width="15.54296875" style="482" customWidth="1"/>
    <col min="14854" max="14854" width="12.453125" style="482" customWidth="1"/>
    <col min="14855" max="14855" width="16.54296875" style="482" customWidth="1"/>
    <col min="14856" max="14856" width="16.26953125" style="482" customWidth="1"/>
    <col min="14857" max="14857" width="16.1796875" style="482" customWidth="1"/>
    <col min="14858" max="14858" width="23.26953125" style="482" customWidth="1"/>
    <col min="14859" max="14859" width="9.81640625" style="482" bestFit="1" customWidth="1"/>
    <col min="14860" max="15104" width="9.1796875" style="482"/>
    <col min="15105" max="15105" width="50" style="482" customWidth="1"/>
    <col min="15106" max="15106" width="18.54296875" style="482" customWidth="1"/>
    <col min="15107" max="15107" width="17.1796875" style="482" customWidth="1"/>
    <col min="15108" max="15108" width="12.81640625" style="482" customWidth="1"/>
    <col min="15109" max="15109" width="15.54296875" style="482" customWidth="1"/>
    <col min="15110" max="15110" width="12.453125" style="482" customWidth="1"/>
    <col min="15111" max="15111" width="16.54296875" style="482" customWidth="1"/>
    <col min="15112" max="15112" width="16.26953125" style="482" customWidth="1"/>
    <col min="15113" max="15113" width="16.1796875" style="482" customWidth="1"/>
    <col min="15114" max="15114" width="23.26953125" style="482" customWidth="1"/>
    <col min="15115" max="15115" width="9.81640625" style="482" bestFit="1" customWidth="1"/>
    <col min="15116" max="15360" width="9.1796875" style="482"/>
    <col min="15361" max="15361" width="50" style="482" customWidth="1"/>
    <col min="15362" max="15362" width="18.54296875" style="482" customWidth="1"/>
    <col min="15363" max="15363" width="17.1796875" style="482" customWidth="1"/>
    <col min="15364" max="15364" width="12.81640625" style="482" customWidth="1"/>
    <col min="15365" max="15365" width="15.54296875" style="482" customWidth="1"/>
    <col min="15366" max="15366" width="12.453125" style="482" customWidth="1"/>
    <col min="15367" max="15367" width="16.54296875" style="482" customWidth="1"/>
    <col min="15368" max="15368" width="16.26953125" style="482" customWidth="1"/>
    <col min="15369" max="15369" width="16.1796875" style="482" customWidth="1"/>
    <col min="15370" max="15370" width="23.26953125" style="482" customWidth="1"/>
    <col min="15371" max="15371" width="9.81640625" style="482" bestFit="1" customWidth="1"/>
    <col min="15372" max="15616" width="9.1796875" style="482"/>
    <col min="15617" max="15617" width="50" style="482" customWidth="1"/>
    <col min="15618" max="15618" width="18.54296875" style="482" customWidth="1"/>
    <col min="15619" max="15619" width="17.1796875" style="482" customWidth="1"/>
    <col min="15620" max="15620" width="12.81640625" style="482" customWidth="1"/>
    <col min="15621" max="15621" width="15.54296875" style="482" customWidth="1"/>
    <col min="15622" max="15622" width="12.453125" style="482" customWidth="1"/>
    <col min="15623" max="15623" width="16.54296875" style="482" customWidth="1"/>
    <col min="15624" max="15624" width="16.26953125" style="482" customWidth="1"/>
    <col min="15625" max="15625" width="16.1796875" style="482" customWidth="1"/>
    <col min="15626" max="15626" width="23.26953125" style="482" customWidth="1"/>
    <col min="15627" max="15627" width="9.81640625" style="482" bestFit="1" customWidth="1"/>
    <col min="15628" max="15872" width="9.1796875" style="482"/>
    <col min="15873" max="15873" width="50" style="482" customWidth="1"/>
    <col min="15874" max="15874" width="18.54296875" style="482" customWidth="1"/>
    <col min="15875" max="15875" width="17.1796875" style="482" customWidth="1"/>
    <col min="15876" max="15876" width="12.81640625" style="482" customWidth="1"/>
    <col min="15877" max="15877" width="15.54296875" style="482" customWidth="1"/>
    <col min="15878" max="15878" width="12.453125" style="482" customWidth="1"/>
    <col min="15879" max="15879" width="16.54296875" style="482" customWidth="1"/>
    <col min="15880" max="15880" width="16.26953125" style="482" customWidth="1"/>
    <col min="15881" max="15881" width="16.1796875" style="482" customWidth="1"/>
    <col min="15882" max="15882" width="23.26953125" style="482" customWidth="1"/>
    <col min="15883" max="15883" width="9.81640625" style="482" bestFit="1" customWidth="1"/>
    <col min="15884" max="16128" width="9.1796875" style="482"/>
    <col min="16129" max="16129" width="50" style="482" customWidth="1"/>
    <col min="16130" max="16130" width="18.54296875" style="482" customWidth="1"/>
    <col min="16131" max="16131" width="17.1796875" style="482" customWidth="1"/>
    <col min="16132" max="16132" width="12.81640625" style="482" customWidth="1"/>
    <col min="16133" max="16133" width="15.54296875" style="482" customWidth="1"/>
    <col min="16134" max="16134" width="12.453125" style="482" customWidth="1"/>
    <col min="16135" max="16135" width="16.54296875" style="482" customWidth="1"/>
    <col min="16136" max="16136" width="16.26953125" style="482" customWidth="1"/>
    <col min="16137" max="16137" width="16.1796875" style="482" customWidth="1"/>
    <col min="16138" max="16138" width="23.26953125" style="482" customWidth="1"/>
    <col min="16139" max="16139" width="9.81640625" style="482" bestFit="1" customWidth="1"/>
    <col min="16140" max="16384" width="9.1796875" style="482"/>
  </cols>
  <sheetData>
    <row r="1" spans="1:11" s="448" customFormat="1" ht="13.5" x14ac:dyDescent="0.3">
      <c r="A1" s="446" t="s">
        <v>487</v>
      </c>
      <c r="B1" s="447"/>
      <c r="C1" s="447"/>
      <c r="D1" s="447"/>
      <c r="E1" s="447"/>
      <c r="F1" s="60"/>
      <c r="G1" s="60"/>
      <c r="H1" s="60"/>
      <c r="I1" s="591" t="s">
        <v>94</v>
      </c>
      <c r="J1" s="591"/>
    </row>
    <row r="2" spans="1:11" s="448" customFormat="1" ht="13.5" x14ac:dyDescent="0.35">
      <c r="A2" s="422" t="s">
        <v>123</v>
      </c>
      <c r="B2" s="447"/>
      <c r="C2" s="447"/>
      <c r="D2" s="447"/>
      <c r="E2" s="447"/>
      <c r="F2" s="100"/>
      <c r="G2" s="101"/>
      <c r="H2" s="101"/>
      <c r="I2" s="592" t="s">
        <v>579</v>
      </c>
      <c r="J2" s="592"/>
      <c r="K2" s="593"/>
    </row>
    <row r="3" spans="1:11" s="448" customFormat="1" ht="13.5" x14ac:dyDescent="0.25">
      <c r="A3" s="447"/>
      <c r="B3" s="447"/>
      <c r="C3" s="447"/>
      <c r="D3" s="447"/>
      <c r="E3" s="447"/>
      <c r="F3" s="100"/>
      <c r="G3" s="101"/>
      <c r="H3" s="101"/>
      <c r="I3" s="102"/>
      <c r="J3" s="516"/>
    </row>
    <row r="4" spans="1:11" s="423" customFormat="1" ht="13.5" x14ac:dyDescent="0.35">
      <c r="A4" s="421" t="str">
        <f>'[5]ფორმა N2'!A4</f>
        <v>ანგარიშვალდებული პირის დასახელება:</v>
      </c>
      <c r="B4" s="421"/>
      <c r="C4" s="421"/>
      <c r="D4" s="421"/>
      <c r="E4" s="421"/>
      <c r="F4" s="428"/>
      <c r="G4" s="428"/>
      <c r="H4" s="428"/>
      <c r="I4" s="424"/>
      <c r="J4" s="421"/>
    </row>
    <row r="5" spans="1:11" s="423" customFormat="1" ht="13.5" x14ac:dyDescent="0.35">
      <c r="A5" s="425" t="s">
        <v>503</v>
      </c>
      <c r="B5" s="449"/>
      <c r="C5" s="449"/>
      <c r="D5" s="450"/>
      <c r="E5" s="450"/>
      <c r="F5" s="451"/>
      <c r="G5" s="451"/>
      <c r="H5" s="451"/>
      <c r="I5" s="452"/>
      <c r="J5" s="451"/>
    </row>
    <row r="6" spans="1:11" s="448" customFormat="1" ht="14.5" x14ac:dyDescent="0.25">
      <c r="A6" s="103"/>
      <c r="B6" s="453"/>
      <c r="C6" s="453"/>
      <c r="D6" s="447"/>
      <c r="E6" s="447"/>
      <c r="F6" s="447"/>
      <c r="G6" s="447"/>
      <c r="H6" s="447"/>
      <c r="I6" s="447"/>
      <c r="J6" s="447"/>
    </row>
    <row r="7" spans="1:11" s="455" customFormat="1" ht="53.25" customHeight="1" x14ac:dyDescent="0.35">
      <c r="A7" s="454"/>
      <c r="B7" s="594" t="s">
        <v>203</v>
      </c>
      <c r="C7" s="594"/>
      <c r="D7" s="594" t="s">
        <v>265</v>
      </c>
      <c r="E7" s="594"/>
      <c r="F7" s="594" t="s">
        <v>266</v>
      </c>
      <c r="G7" s="594"/>
      <c r="H7" s="515" t="s">
        <v>252</v>
      </c>
      <c r="I7" s="594" t="s">
        <v>206</v>
      </c>
      <c r="J7" s="594"/>
    </row>
    <row r="8" spans="1:11" s="455" customFormat="1" ht="13.5" x14ac:dyDescent="0.35">
      <c r="A8" s="456" t="s">
        <v>99</v>
      </c>
      <c r="B8" s="457" t="s">
        <v>205</v>
      </c>
      <c r="C8" s="458" t="s">
        <v>204</v>
      </c>
      <c r="D8" s="457" t="s">
        <v>205</v>
      </c>
      <c r="E8" s="458" t="s">
        <v>204</v>
      </c>
      <c r="F8" s="457" t="s">
        <v>205</v>
      </c>
      <c r="G8" s="458" t="s">
        <v>204</v>
      </c>
      <c r="H8" s="458" t="s">
        <v>204</v>
      </c>
      <c r="I8" s="457" t="s">
        <v>205</v>
      </c>
      <c r="J8" s="458" t="s">
        <v>204</v>
      </c>
    </row>
    <row r="9" spans="1:11" s="455" customFormat="1" ht="13.5" x14ac:dyDescent="0.35">
      <c r="A9" s="459" t="s">
        <v>100</v>
      </c>
      <c r="B9" s="460">
        <v>676</v>
      </c>
      <c r="C9" s="460">
        <f>C10+C14</f>
        <v>412367.07489583333</v>
      </c>
      <c r="D9" s="460">
        <f t="shared" ref="D9:I9" si="0">D10+D14+D17</f>
        <v>1</v>
      </c>
      <c r="E9" s="460">
        <f t="shared" si="0"/>
        <v>4613</v>
      </c>
      <c r="F9" s="460">
        <f t="shared" si="0"/>
        <v>0</v>
      </c>
      <c r="G9" s="460">
        <f t="shared" si="0"/>
        <v>0</v>
      </c>
      <c r="H9" s="460">
        <f t="shared" si="0"/>
        <v>30242.995104166668</v>
      </c>
      <c r="I9" s="460">
        <f t="shared" si="0"/>
        <v>673</v>
      </c>
      <c r="J9" s="460">
        <f>J10+J14</f>
        <v>386737.07979166665</v>
      </c>
    </row>
    <row r="10" spans="1:11" s="455" customFormat="1" ht="13.5" x14ac:dyDescent="0.35">
      <c r="A10" s="461" t="s">
        <v>101</v>
      </c>
      <c r="B10" s="462">
        <f>SUM(B11:B13)</f>
        <v>1</v>
      </c>
      <c r="C10" s="462">
        <f>SUM(C11:C13)</f>
        <v>386889.93489583331</v>
      </c>
      <c r="D10" s="462">
        <v>0</v>
      </c>
      <c r="E10" s="462">
        <v>0</v>
      </c>
      <c r="F10" s="462">
        <f>SUM(F11:F13)</f>
        <v>0</v>
      </c>
      <c r="G10" s="462">
        <f>SUM(G11:G13)</f>
        <v>0</v>
      </c>
      <c r="H10" s="462">
        <f>SUM(H11:H13)</f>
        <v>27634.995104166668</v>
      </c>
      <c r="I10" s="462">
        <v>1</v>
      </c>
      <c r="J10" s="462">
        <f>J11+J12+J13</f>
        <v>359254.93979166663</v>
      </c>
      <c r="K10" s="463"/>
    </row>
    <row r="11" spans="1:11" s="455" customFormat="1" ht="13.5" x14ac:dyDescent="0.35">
      <c r="A11" s="461" t="s">
        <v>102</v>
      </c>
      <c r="B11" s="464">
        <v>0</v>
      </c>
      <c r="C11" s="464">
        <v>0</v>
      </c>
      <c r="D11" s="464">
        <v>0</v>
      </c>
      <c r="E11" s="464">
        <v>0</v>
      </c>
      <c r="F11" s="464">
        <v>0</v>
      </c>
      <c r="G11" s="464">
        <v>0</v>
      </c>
      <c r="H11" s="464">
        <v>0</v>
      </c>
      <c r="I11" s="464">
        <f>B11+D11-F11</f>
        <v>0</v>
      </c>
      <c r="J11" s="464">
        <f>C11+E11-G11-H11</f>
        <v>0</v>
      </c>
    </row>
    <row r="12" spans="1:11" s="455" customFormat="1" ht="13.5" x14ac:dyDescent="0.35">
      <c r="A12" s="461" t="s">
        <v>103</v>
      </c>
      <c r="B12" s="464">
        <v>1</v>
      </c>
      <c r="C12" s="464">
        <v>386889.93489583331</v>
      </c>
      <c r="D12" s="464">
        <v>0</v>
      </c>
      <c r="E12" s="464">
        <v>0</v>
      </c>
      <c r="F12" s="464">
        <v>0</v>
      </c>
      <c r="G12" s="464">
        <v>0</v>
      </c>
      <c r="H12" s="464">
        <v>27634.995104166668</v>
      </c>
      <c r="I12" s="464">
        <f>B12+D12-F12</f>
        <v>1</v>
      </c>
      <c r="J12" s="464">
        <f>C12+E12-G12-H12</f>
        <v>359254.93979166663</v>
      </c>
      <c r="K12" s="463"/>
    </row>
    <row r="13" spans="1:11" s="455" customFormat="1" ht="13.5" x14ac:dyDescent="0.35">
      <c r="A13" s="461" t="s">
        <v>104</v>
      </c>
      <c r="B13" s="464">
        <v>0</v>
      </c>
      <c r="C13" s="464">
        <v>0</v>
      </c>
      <c r="D13" s="464">
        <v>0</v>
      </c>
      <c r="E13" s="464">
        <v>0</v>
      </c>
      <c r="F13" s="464">
        <v>0</v>
      </c>
      <c r="G13" s="464">
        <v>0</v>
      </c>
      <c r="H13" s="464">
        <v>0</v>
      </c>
      <c r="I13" s="464">
        <f>B13+D13-F13</f>
        <v>0</v>
      </c>
      <c r="J13" s="464">
        <f>C13+E13-G13-H13</f>
        <v>0</v>
      </c>
    </row>
    <row r="14" spans="1:11" s="455" customFormat="1" ht="13.5" x14ac:dyDescent="0.35">
      <c r="A14" s="461" t="s">
        <v>105</v>
      </c>
      <c r="B14" s="465">
        <f>SUM(B15:B16)</f>
        <v>671</v>
      </c>
      <c r="C14" s="465">
        <f>SUM(C15:C16)</f>
        <v>25477.14</v>
      </c>
      <c r="D14" s="465">
        <f t="shared" ref="D14:J14" si="1">SUM(D15:D23)</f>
        <v>1</v>
      </c>
      <c r="E14" s="465">
        <f t="shared" si="1"/>
        <v>4613</v>
      </c>
      <c r="F14" s="465">
        <f t="shared" si="1"/>
        <v>0</v>
      </c>
      <c r="G14" s="465">
        <f t="shared" si="1"/>
        <v>0</v>
      </c>
      <c r="H14" s="465">
        <f t="shared" si="1"/>
        <v>2608</v>
      </c>
      <c r="I14" s="465">
        <f>SUM(I15:I23)</f>
        <v>672</v>
      </c>
      <c r="J14" s="465">
        <f t="shared" si="1"/>
        <v>27482.14</v>
      </c>
    </row>
    <row r="15" spans="1:11" s="469" customFormat="1" ht="13.5" x14ac:dyDescent="0.35">
      <c r="A15" s="466" t="s">
        <v>106</v>
      </c>
      <c r="B15" s="467">
        <v>0</v>
      </c>
      <c r="C15" s="467">
        <v>0</v>
      </c>
      <c r="D15" s="467">
        <v>0</v>
      </c>
      <c r="E15" s="467">
        <v>0</v>
      </c>
      <c r="F15" s="467">
        <v>0</v>
      </c>
      <c r="G15" s="467">
        <v>0</v>
      </c>
      <c r="H15" s="467">
        <v>0</v>
      </c>
      <c r="I15" s="467">
        <f>B15+D15-F15</f>
        <v>0</v>
      </c>
      <c r="J15" s="467">
        <f>C15+E15-G15-H15</f>
        <v>0</v>
      </c>
      <c r="K15" s="468"/>
    </row>
    <row r="16" spans="1:11" s="469" customFormat="1" ht="13.5" x14ac:dyDescent="0.35">
      <c r="A16" s="466" t="s">
        <v>554</v>
      </c>
      <c r="B16" s="467">
        <v>671</v>
      </c>
      <c r="C16" s="467">
        <v>25477.14</v>
      </c>
      <c r="D16" s="467">
        <v>1</v>
      </c>
      <c r="E16" s="467">
        <v>4613</v>
      </c>
      <c r="F16" s="467">
        <v>0</v>
      </c>
      <c r="G16" s="467">
        <v>0</v>
      </c>
      <c r="H16" s="467">
        <v>2608</v>
      </c>
      <c r="I16" s="467">
        <f>B16+D16-F16</f>
        <v>672</v>
      </c>
      <c r="J16" s="467">
        <f>C16+E16-G16-H16</f>
        <v>27482.14</v>
      </c>
      <c r="K16" s="468"/>
    </row>
    <row r="17" spans="1:11" s="469" customFormat="1" ht="13.5" x14ac:dyDescent="0.35">
      <c r="A17" s="466" t="s">
        <v>107</v>
      </c>
      <c r="B17" s="470">
        <v>0</v>
      </c>
      <c r="C17" s="470">
        <v>0</v>
      </c>
      <c r="D17" s="470">
        <v>0</v>
      </c>
      <c r="E17" s="470">
        <v>0</v>
      </c>
      <c r="F17" s="470">
        <v>0</v>
      </c>
      <c r="G17" s="470">
        <v>0</v>
      </c>
      <c r="H17" s="470">
        <v>0</v>
      </c>
      <c r="I17" s="467">
        <f t="shared" ref="I17:J25" si="2">B17+D17-F17</f>
        <v>0</v>
      </c>
      <c r="J17" s="467">
        <f t="shared" si="2"/>
        <v>0</v>
      </c>
    </row>
    <row r="18" spans="1:11" s="469" customFormat="1" ht="13.5" x14ac:dyDescent="0.35">
      <c r="A18" s="466" t="s">
        <v>108</v>
      </c>
      <c r="B18" s="467">
        <v>0</v>
      </c>
      <c r="C18" s="467">
        <v>0</v>
      </c>
      <c r="D18" s="470">
        <v>0</v>
      </c>
      <c r="E18" s="470">
        <v>0</v>
      </c>
      <c r="F18" s="470">
        <v>0</v>
      </c>
      <c r="G18" s="470">
        <v>0</v>
      </c>
      <c r="H18" s="470">
        <v>0</v>
      </c>
      <c r="I18" s="467">
        <f t="shared" si="2"/>
        <v>0</v>
      </c>
      <c r="J18" s="467">
        <f t="shared" si="2"/>
        <v>0</v>
      </c>
    </row>
    <row r="19" spans="1:11" s="469" customFormat="1" ht="13.5" x14ac:dyDescent="0.35">
      <c r="A19" s="466" t="s">
        <v>109</v>
      </c>
      <c r="B19" s="470">
        <v>0</v>
      </c>
      <c r="C19" s="470">
        <v>0</v>
      </c>
      <c r="D19" s="470">
        <v>0</v>
      </c>
      <c r="E19" s="470">
        <v>0</v>
      </c>
      <c r="F19" s="470">
        <v>0</v>
      </c>
      <c r="G19" s="470">
        <v>0</v>
      </c>
      <c r="H19" s="470">
        <v>0</v>
      </c>
      <c r="I19" s="467">
        <f t="shared" si="2"/>
        <v>0</v>
      </c>
      <c r="J19" s="467">
        <f t="shared" si="2"/>
        <v>0</v>
      </c>
    </row>
    <row r="20" spans="1:11" s="469" customFormat="1" ht="13.5" x14ac:dyDescent="0.35">
      <c r="A20" s="466" t="s">
        <v>110</v>
      </c>
      <c r="B20" s="467">
        <v>0</v>
      </c>
      <c r="C20" s="467">
        <v>0</v>
      </c>
      <c r="D20" s="470">
        <v>0</v>
      </c>
      <c r="E20" s="470">
        <v>0</v>
      </c>
      <c r="F20" s="470">
        <v>0</v>
      </c>
      <c r="G20" s="470">
        <v>0</v>
      </c>
      <c r="H20" s="470">
        <v>0</v>
      </c>
      <c r="I20" s="467">
        <f t="shared" si="2"/>
        <v>0</v>
      </c>
      <c r="J20" s="467">
        <f t="shared" si="2"/>
        <v>0</v>
      </c>
    </row>
    <row r="21" spans="1:11" s="469" customFormat="1" ht="13.5" x14ac:dyDescent="0.35">
      <c r="A21" s="466" t="s">
        <v>111</v>
      </c>
      <c r="B21" s="467">
        <v>0</v>
      </c>
      <c r="C21" s="467">
        <v>0</v>
      </c>
      <c r="D21" s="470">
        <v>0</v>
      </c>
      <c r="E21" s="470">
        <v>0</v>
      </c>
      <c r="F21" s="470">
        <v>0</v>
      </c>
      <c r="G21" s="470">
        <v>0</v>
      </c>
      <c r="H21" s="470">
        <v>0</v>
      </c>
      <c r="I21" s="467">
        <f t="shared" si="2"/>
        <v>0</v>
      </c>
      <c r="J21" s="467">
        <f t="shared" si="2"/>
        <v>0</v>
      </c>
    </row>
    <row r="22" spans="1:11" s="469" customFormat="1" ht="13.5" x14ac:dyDescent="0.35">
      <c r="A22" s="466" t="s">
        <v>112</v>
      </c>
      <c r="B22" s="467">
        <v>0</v>
      </c>
      <c r="C22" s="467">
        <v>0</v>
      </c>
      <c r="D22" s="470">
        <v>0</v>
      </c>
      <c r="E22" s="470">
        <v>0</v>
      </c>
      <c r="F22" s="470">
        <v>0</v>
      </c>
      <c r="G22" s="470">
        <v>0</v>
      </c>
      <c r="H22" s="470">
        <v>0</v>
      </c>
      <c r="I22" s="467">
        <f t="shared" si="2"/>
        <v>0</v>
      </c>
      <c r="J22" s="467">
        <f t="shared" si="2"/>
        <v>0</v>
      </c>
    </row>
    <row r="23" spans="1:11" s="469" customFormat="1" ht="13.5" x14ac:dyDescent="0.35">
      <c r="A23" s="466" t="s">
        <v>113</v>
      </c>
      <c r="B23" s="467">
        <v>0</v>
      </c>
      <c r="C23" s="467">
        <v>0</v>
      </c>
      <c r="D23" s="470">
        <v>0</v>
      </c>
      <c r="E23" s="470">
        <v>0</v>
      </c>
      <c r="F23" s="470">
        <v>0</v>
      </c>
      <c r="G23" s="470">
        <v>0</v>
      </c>
      <c r="H23" s="470">
        <v>0</v>
      </c>
      <c r="I23" s="467">
        <f t="shared" si="2"/>
        <v>0</v>
      </c>
      <c r="J23" s="467">
        <f t="shared" si="2"/>
        <v>0</v>
      </c>
    </row>
    <row r="24" spans="1:11" s="469" customFormat="1" ht="13.5" x14ac:dyDescent="0.35">
      <c r="A24" s="471" t="s">
        <v>114</v>
      </c>
      <c r="B24" s="472">
        <f t="shared" ref="B24:J24" si="3">SUM(B25:B32)</f>
        <v>0</v>
      </c>
      <c r="C24" s="472">
        <f t="shared" si="3"/>
        <v>0</v>
      </c>
      <c r="D24" s="472">
        <f t="shared" si="3"/>
        <v>0</v>
      </c>
      <c r="E24" s="472">
        <f t="shared" si="3"/>
        <v>0</v>
      </c>
      <c r="F24" s="472">
        <f t="shared" si="3"/>
        <v>0</v>
      </c>
      <c r="G24" s="472">
        <f t="shared" si="3"/>
        <v>0</v>
      </c>
      <c r="H24" s="472">
        <f t="shared" si="3"/>
        <v>0</v>
      </c>
      <c r="I24" s="472">
        <f t="shared" si="3"/>
        <v>0</v>
      </c>
      <c r="J24" s="472">
        <f t="shared" si="3"/>
        <v>0</v>
      </c>
    </row>
    <row r="25" spans="1:11" s="469" customFormat="1" ht="13.5" x14ac:dyDescent="0.35">
      <c r="A25" s="466" t="s">
        <v>555</v>
      </c>
      <c r="B25" s="473">
        <v>0</v>
      </c>
      <c r="C25" s="473">
        <v>0</v>
      </c>
      <c r="D25" s="470">
        <v>0</v>
      </c>
      <c r="E25" s="470">
        <v>0</v>
      </c>
      <c r="F25" s="470">
        <v>0</v>
      </c>
      <c r="G25" s="470">
        <v>0</v>
      </c>
      <c r="H25" s="467">
        <v>0</v>
      </c>
      <c r="I25" s="473">
        <f t="shared" si="2"/>
        <v>0</v>
      </c>
      <c r="J25" s="473">
        <f t="shared" si="2"/>
        <v>0</v>
      </c>
    </row>
    <row r="26" spans="1:11" s="469" customFormat="1" ht="13.5" x14ac:dyDescent="0.35">
      <c r="A26" s="466" t="s">
        <v>556</v>
      </c>
      <c r="B26" s="473">
        <v>0</v>
      </c>
      <c r="C26" s="473">
        <v>0</v>
      </c>
      <c r="D26" s="467">
        <v>0</v>
      </c>
      <c r="E26" s="467">
        <v>0</v>
      </c>
      <c r="F26" s="473">
        <v>0</v>
      </c>
      <c r="G26" s="473">
        <v>0</v>
      </c>
      <c r="H26" s="467">
        <v>0</v>
      </c>
      <c r="I26" s="473">
        <f>B26+D26-F26</f>
        <v>0</v>
      </c>
      <c r="J26" s="473">
        <f>C26+E26-G26</f>
        <v>0</v>
      </c>
    </row>
    <row r="27" spans="1:11" s="455" customFormat="1" ht="13.5" x14ac:dyDescent="0.35">
      <c r="A27" s="461" t="s">
        <v>557</v>
      </c>
      <c r="B27" s="464">
        <v>0</v>
      </c>
      <c r="C27" s="464">
        <v>0</v>
      </c>
      <c r="D27" s="464">
        <v>0</v>
      </c>
      <c r="E27" s="464">
        <v>0</v>
      </c>
      <c r="F27" s="464">
        <v>0</v>
      </c>
      <c r="G27" s="464">
        <v>0</v>
      </c>
      <c r="H27" s="464">
        <v>0</v>
      </c>
      <c r="I27" s="473">
        <f t="shared" ref="I27:J42" si="4">B27+D27-F27</f>
        <v>0</v>
      </c>
      <c r="J27" s="473">
        <f t="shared" si="4"/>
        <v>0</v>
      </c>
    </row>
    <row r="28" spans="1:11" s="455" customFormat="1" ht="13.5" x14ac:dyDescent="0.35">
      <c r="A28" s="461" t="s">
        <v>558</v>
      </c>
      <c r="B28" s="464">
        <v>0</v>
      </c>
      <c r="C28" s="464">
        <v>0</v>
      </c>
      <c r="D28" s="464">
        <v>0</v>
      </c>
      <c r="E28" s="464">
        <v>0</v>
      </c>
      <c r="F28" s="464">
        <v>0</v>
      </c>
      <c r="G28" s="464">
        <v>0</v>
      </c>
      <c r="H28" s="464">
        <v>0</v>
      </c>
      <c r="I28" s="473">
        <f t="shared" si="4"/>
        <v>0</v>
      </c>
      <c r="J28" s="473">
        <f t="shared" si="4"/>
        <v>0</v>
      </c>
    </row>
    <row r="29" spans="1:11" s="455" customFormat="1" ht="13.5" x14ac:dyDescent="0.35">
      <c r="A29" s="461" t="s">
        <v>559</v>
      </c>
      <c r="B29" s="464">
        <v>0</v>
      </c>
      <c r="C29" s="464">
        <v>0</v>
      </c>
      <c r="D29" s="464">
        <v>0</v>
      </c>
      <c r="E29" s="464">
        <v>0</v>
      </c>
      <c r="F29" s="464">
        <v>0</v>
      </c>
      <c r="G29" s="464">
        <v>0</v>
      </c>
      <c r="H29" s="464">
        <v>0</v>
      </c>
      <c r="I29" s="473">
        <f t="shared" si="4"/>
        <v>0</v>
      </c>
      <c r="J29" s="473">
        <f t="shared" si="4"/>
        <v>0</v>
      </c>
    </row>
    <row r="30" spans="1:11" s="455" customFormat="1" ht="13.5" x14ac:dyDescent="0.35">
      <c r="A30" s="461" t="s">
        <v>560</v>
      </c>
      <c r="B30" s="464">
        <v>0</v>
      </c>
      <c r="C30" s="464">
        <v>0</v>
      </c>
      <c r="D30" s="464">
        <v>0</v>
      </c>
      <c r="E30" s="464">
        <v>0</v>
      </c>
      <c r="F30" s="464">
        <v>0</v>
      </c>
      <c r="G30" s="464">
        <v>0</v>
      </c>
      <c r="H30" s="464">
        <v>0</v>
      </c>
      <c r="I30" s="473">
        <f t="shared" si="4"/>
        <v>0</v>
      </c>
      <c r="J30" s="473">
        <f t="shared" si="4"/>
        <v>0</v>
      </c>
    </row>
    <row r="31" spans="1:11" s="455" customFormat="1" ht="13.5" x14ac:dyDescent="0.35">
      <c r="A31" s="461" t="s">
        <v>561</v>
      </c>
      <c r="B31" s="464">
        <v>0</v>
      </c>
      <c r="C31" s="464">
        <v>0</v>
      </c>
      <c r="D31" s="464">
        <v>0</v>
      </c>
      <c r="E31" s="464">
        <v>0</v>
      </c>
      <c r="F31" s="464">
        <v>0</v>
      </c>
      <c r="G31" s="464">
        <v>0</v>
      </c>
      <c r="H31" s="464">
        <v>0</v>
      </c>
      <c r="I31" s="473">
        <f t="shared" si="4"/>
        <v>0</v>
      </c>
      <c r="J31" s="473">
        <f t="shared" si="4"/>
        <v>0</v>
      </c>
    </row>
    <row r="32" spans="1:11" s="469" customFormat="1" ht="13.5" x14ac:dyDescent="0.35">
      <c r="A32" s="466" t="s">
        <v>562</v>
      </c>
      <c r="B32" s="467">
        <v>0</v>
      </c>
      <c r="C32" s="467">
        <v>0</v>
      </c>
      <c r="D32" s="464">
        <v>0</v>
      </c>
      <c r="E32" s="464">
        <v>0</v>
      </c>
      <c r="F32" s="464">
        <v>0</v>
      </c>
      <c r="G32" s="464">
        <v>0</v>
      </c>
      <c r="H32" s="464">
        <v>0</v>
      </c>
      <c r="I32" s="473">
        <f t="shared" si="4"/>
        <v>0</v>
      </c>
      <c r="J32" s="473">
        <f t="shared" si="4"/>
        <v>0</v>
      </c>
      <c r="K32" s="468"/>
    </row>
    <row r="33" spans="1:11" s="455" customFormat="1" ht="13.5" x14ac:dyDescent="0.35">
      <c r="A33" s="459" t="s">
        <v>115</v>
      </c>
      <c r="B33" s="460">
        <v>0</v>
      </c>
      <c r="C33" s="460">
        <v>0</v>
      </c>
      <c r="D33" s="460">
        <f>SUM(D34:D36)</f>
        <v>0</v>
      </c>
      <c r="E33" s="460">
        <f>SUM(E34:E36)</f>
        <v>0</v>
      </c>
      <c r="F33" s="460">
        <f>SUM(F34:F36)</f>
        <v>0</v>
      </c>
      <c r="G33" s="460">
        <f>SUM(G34:G36)</f>
        <v>0</v>
      </c>
      <c r="H33" s="460">
        <v>0</v>
      </c>
      <c r="I33" s="460">
        <v>0</v>
      </c>
      <c r="J33" s="473">
        <f t="shared" si="4"/>
        <v>0</v>
      </c>
      <c r="K33" s="463"/>
    </row>
    <row r="34" spans="1:11" s="455" customFormat="1" ht="13.5" x14ac:dyDescent="0.35">
      <c r="A34" s="461" t="s">
        <v>238</v>
      </c>
      <c r="B34" s="464">
        <v>0</v>
      </c>
      <c r="C34" s="464">
        <v>0</v>
      </c>
      <c r="D34" s="464">
        <v>0</v>
      </c>
      <c r="E34" s="464">
        <v>0</v>
      </c>
      <c r="F34" s="464">
        <v>0</v>
      </c>
      <c r="G34" s="464">
        <v>0</v>
      </c>
      <c r="H34" s="464">
        <v>0</v>
      </c>
      <c r="I34" s="464">
        <v>0</v>
      </c>
      <c r="J34" s="473">
        <f t="shared" si="4"/>
        <v>0</v>
      </c>
    </row>
    <row r="35" spans="1:11" s="455" customFormat="1" ht="13.5" x14ac:dyDescent="0.35">
      <c r="A35" s="461" t="s">
        <v>239</v>
      </c>
      <c r="B35" s="464">
        <v>0</v>
      </c>
      <c r="C35" s="464">
        <v>0</v>
      </c>
      <c r="D35" s="464">
        <v>0</v>
      </c>
      <c r="E35" s="464">
        <v>0</v>
      </c>
      <c r="F35" s="464">
        <v>0</v>
      </c>
      <c r="G35" s="464">
        <v>0</v>
      </c>
      <c r="H35" s="464">
        <v>0</v>
      </c>
      <c r="I35" s="464">
        <v>0</v>
      </c>
      <c r="J35" s="473">
        <f t="shared" si="4"/>
        <v>0</v>
      </c>
    </row>
    <row r="36" spans="1:11" s="455" customFormat="1" ht="13.5" x14ac:dyDescent="0.35">
      <c r="A36" s="461" t="s">
        <v>240</v>
      </c>
      <c r="B36" s="464">
        <v>0</v>
      </c>
      <c r="C36" s="464">
        <v>0</v>
      </c>
      <c r="D36" s="464">
        <v>0</v>
      </c>
      <c r="E36" s="464">
        <v>0</v>
      </c>
      <c r="F36" s="464">
        <v>0</v>
      </c>
      <c r="G36" s="464">
        <v>0</v>
      </c>
      <c r="H36" s="464">
        <v>0</v>
      </c>
      <c r="I36" s="464">
        <v>0</v>
      </c>
      <c r="J36" s="473">
        <f t="shared" si="4"/>
        <v>0</v>
      </c>
    </row>
    <row r="37" spans="1:11" s="455" customFormat="1" ht="13.5" x14ac:dyDescent="0.35">
      <c r="A37" s="459" t="s">
        <v>116</v>
      </c>
      <c r="B37" s="460">
        <v>0</v>
      </c>
      <c r="C37" s="460">
        <v>0</v>
      </c>
      <c r="D37" s="460">
        <f>SUM(D38:D40,D43)</f>
        <v>0</v>
      </c>
      <c r="E37" s="460">
        <f>SUM(E38:E40,E43)</f>
        <v>0</v>
      </c>
      <c r="F37" s="460">
        <f>SUM(F38:F40,F43)</f>
        <v>0</v>
      </c>
      <c r="G37" s="460">
        <f>SUM(G38:G40,G43)</f>
        <v>0</v>
      </c>
      <c r="H37" s="460">
        <v>0</v>
      </c>
      <c r="I37" s="460">
        <v>0</v>
      </c>
      <c r="J37" s="473">
        <f>C37+E37-G37</f>
        <v>0</v>
      </c>
    </row>
    <row r="38" spans="1:11" s="455" customFormat="1" ht="13.5" x14ac:dyDescent="0.35">
      <c r="A38" s="461" t="s">
        <v>117</v>
      </c>
      <c r="B38" s="464">
        <v>0</v>
      </c>
      <c r="C38" s="464">
        <v>0</v>
      </c>
      <c r="D38" s="464">
        <v>0</v>
      </c>
      <c r="E38" s="464">
        <v>0</v>
      </c>
      <c r="F38" s="464">
        <v>0</v>
      </c>
      <c r="G38" s="464">
        <v>0</v>
      </c>
      <c r="H38" s="464">
        <v>0</v>
      </c>
      <c r="I38" s="464">
        <v>0</v>
      </c>
      <c r="J38" s="473">
        <f t="shared" si="4"/>
        <v>0</v>
      </c>
    </row>
    <row r="39" spans="1:11" s="455" customFormat="1" ht="13.5" x14ac:dyDescent="0.35">
      <c r="A39" s="461" t="s">
        <v>118</v>
      </c>
      <c r="B39" s="464">
        <v>0</v>
      </c>
      <c r="C39" s="464">
        <v>0</v>
      </c>
      <c r="D39" s="464">
        <v>0</v>
      </c>
      <c r="E39" s="464">
        <v>0</v>
      </c>
      <c r="F39" s="464">
        <v>0</v>
      </c>
      <c r="G39" s="464">
        <v>0</v>
      </c>
      <c r="H39" s="464">
        <v>0</v>
      </c>
      <c r="I39" s="464">
        <v>0</v>
      </c>
      <c r="J39" s="473">
        <f t="shared" si="4"/>
        <v>0</v>
      </c>
    </row>
    <row r="40" spans="1:11" s="455" customFormat="1" ht="13.5" x14ac:dyDescent="0.35">
      <c r="A40" s="461" t="s">
        <v>119</v>
      </c>
      <c r="B40" s="462">
        <v>0</v>
      </c>
      <c r="C40" s="462">
        <v>0</v>
      </c>
      <c r="D40" s="462">
        <f>SUM(D41:D42)</f>
        <v>0</v>
      </c>
      <c r="E40" s="462">
        <f>SUM(E41:E42)</f>
        <v>0</v>
      </c>
      <c r="F40" s="462">
        <f>SUM(F41:F42)</f>
        <v>0</v>
      </c>
      <c r="G40" s="462">
        <f>SUM(G41:G42)</f>
        <v>0</v>
      </c>
      <c r="H40" s="462">
        <v>0</v>
      </c>
      <c r="I40" s="462">
        <v>0</v>
      </c>
      <c r="J40" s="473">
        <f t="shared" si="4"/>
        <v>0</v>
      </c>
    </row>
    <row r="41" spans="1:11" s="455" customFormat="1" ht="27" x14ac:dyDescent="0.35">
      <c r="A41" s="461" t="s">
        <v>563</v>
      </c>
      <c r="B41" s="464">
        <v>0</v>
      </c>
      <c r="C41" s="464">
        <v>0</v>
      </c>
      <c r="D41" s="464">
        <v>0</v>
      </c>
      <c r="E41" s="464">
        <v>0</v>
      </c>
      <c r="F41" s="464">
        <v>0</v>
      </c>
      <c r="G41" s="464">
        <v>0</v>
      </c>
      <c r="H41" s="464">
        <v>0</v>
      </c>
      <c r="I41" s="464">
        <v>0</v>
      </c>
      <c r="J41" s="473">
        <f t="shared" si="4"/>
        <v>0</v>
      </c>
    </row>
    <row r="42" spans="1:11" s="455" customFormat="1" ht="13.5" x14ac:dyDescent="0.35">
      <c r="A42" s="461" t="s">
        <v>120</v>
      </c>
      <c r="B42" s="464">
        <v>0</v>
      </c>
      <c r="C42" s="464">
        <v>0</v>
      </c>
      <c r="D42" s="464">
        <v>0</v>
      </c>
      <c r="E42" s="464">
        <v>0</v>
      </c>
      <c r="F42" s="464">
        <v>0</v>
      </c>
      <c r="G42" s="464">
        <v>0</v>
      </c>
      <c r="H42" s="464">
        <v>0</v>
      </c>
      <c r="I42" s="464">
        <v>0</v>
      </c>
      <c r="J42" s="473">
        <f t="shared" si="4"/>
        <v>0</v>
      </c>
    </row>
    <row r="43" spans="1:11" s="455" customFormat="1" ht="13.5" x14ac:dyDescent="0.35">
      <c r="A43" s="461" t="s">
        <v>121</v>
      </c>
      <c r="B43" s="464">
        <v>0</v>
      </c>
      <c r="C43" s="464">
        <v>0</v>
      </c>
      <c r="D43" s="464">
        <v>0</v>
      </c>
      <c r="E43" s="464">
        <v>0</v>
      </c>
      <c r="F43" s="464">
        <v>0</v>
      </c>
      <c r="G43" s="464">
        <v>0</v>
      </c>
      <c r="H43" s="464">
        <v>0</v>
      </c>
      <c r="I43" s="464">
        <v>0</v>
      </c>
      <c r="J43" s="473">
        <f>C43+E43-G43</f>
        <v>0</v>
      </c>
    </row>
    <row r="44" spans="1:11" s="423" customFormat="1" ht="13.5" x14ac:dyDescent="0.35">
      <c r="A44" s="474" t="s">
        <v>93</v>
      </c>
      <c r="D44" s="475"/>
    </row>
    <row r="45" spans="1:11" s="423" customFormat="1" ht="13.5" x14ac:dyDescent="0.35">
      <c r="D45" s="442"/>
      <c r="E45" s="442"/>
      <c r="F45" s="442"/>
      <c r="G45" s="442"/>
      <c r="I45" s="442"/>
    </row>
    <row r="46" spans="1:11" s="423" customFormat="1" ht="13.5" x14ac:dyDescent="0.35">
      <c r="B46" s="476"/>
      <c r="F46" s="476"/>
      <c r="G46" s="477"/>
      <c r="H46" s="476"/>
      <c r="I46" s="442"/>
      <c r="J46" s="442"/>
    </row>
    <row r="47" spans="1:11" s="423" customFormat="1" ht="13.5" x14ac:dyDescent="0.35">
      <c r="B47" s="478" t="s">
        <v>241</v>
      </c>
      <c r="F47" s="479" t="s">
        <v>246</v>
      </c>
      <c r="G47" s="480"/>
      <c r="I47" s="442"/>
      <c r="J47" s="442"/>
    </row>
    <row r="48" spans="1:11" s="423" customFormat="1" ht="13.5" x14ac:dyDescent="0.35">
      <c r="F48" s="423" t="s">
        <v>242</v>
      </c>
      <c r="G48" s="442"/>
      <c r="I48" s="442"/>
      <c r="J48" s="442"/>
    </row>
    <row r="49" spans="1:10" s="442" customFormat="1" ht="13.5" x14ac:dyDescent="0.35">
      <c r="A49" s="423"/>
      <c r="B49" s="481" t="s">
        <v>122</v>
      </c>
      <c r="H49" s="482"/>
    </row>
    <row r="50" spans="1:10" s="423" customFormat="1" ht="13.5" x14ac:dyDescent="0.35">
      <c r="A50" s="483"/>
      <c r="B50" s="483"/>
      <c r="C50" s="483"/>
    </row>
    <row r="51" spans="1:10" ht="13.5" x14ac:dyDescent="0.3">
      <c r="A51" s="484"/>
      <c r="B51" s="484"/>
      <c r="C51" s="484"/>
      <c r="D51" s="484"/>
      <c r="E51" s="484"/>
      <c r="F51" s="484"/>
      <c r="G51" s="484"/>
      <c r="H51" s="484"/>
      <c r="I51" s="485"/>
      <c r="J51" s="484"/>
    </row>
    <row r="53" spans="1:10" x14ac:dyDescent="0.3">
      <c r="I53" s="486"/>
      <c r="J53" s="487"/>
    </row>
    <row r="54" spans="1:10" x14ac:dyDescent="0.3">
      <c r="I54" s="486"/>
    </row>
  </sheetData>
  <mergeCells count="6">
    <mergeCell ref="I1:J1"/>
    <mergeCell ref="I2:K2"/>
    <mergeCell ref="B7:C7"/>
    <mergeCell ref="D7:E7"/>
    <mergeCell ref="F7:G7"/>
    <mergeCell ref="I7:J7"/>
  </mergeCells>
  <pageMargins left="0.25" right="0.25" top="0.75" bottom="0.75" header="0.3" footer="0.3"/>
  <pageSetup paperSize="9" scale="65"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I46"/>
  <sheetViews>
    <sheetView showGridLines="0" view="pageBreakPreview" zoomScaleNormal="100" zoomScaleSheetLayoutView="100" workbookViewId="0">
      <selection activeCell="C25" sqref="C25"/>
    </sheetView>
  </sheetViews>
  <sheetFormatPr defaultColWidth="9.1796875" defaultRowHeight="13.5" x14ac:dyDescent="0.35"/>
  <cols>
    <col min="1" max="1" width="16.26953125" style="2" customWidth="1"/>
    <col min="2" max="2" width="80" style="2" customWidth="1"/>
    <col min="3" max="3" width="16.1796875" style="2" customWidth="1"/>
    <col min="4" max="4" width="14.7265625" style="2" customWidth="1"/>
    <col min="5" max="5" width="0.7265625" style="391" customWidth="1"/>
    <col min="6" max="6" width="9.1796875" style="2"/>
    <col min="7" max="7" width="15.81640625" style="2" bestFit="1" customWidth="1"/>
    <col min="8" max="16384" width="9.1796875" style="2"/>
  </cols>
  <sheetData>
    <row r="1" spans="1:7" x14ac:dyDescent="0.35">
      <c r="A1" s="57" t="s">
        <v>469</v>
      </c>
      <c r="B1" s="58"/>
      <c r="C1" s="550" t="s">
        <v>94</v>
      </c>
      <c r="D1" s="550"/>
      <c r="E1" s="85"/>
    </row>
    <row r="2" spans="1:7" x14ac:dyDescent="0.35">
      <c r="A2" s="58" t="s">
        <v>123</v>
      </c>
      <c r="B2" s="58"/>
      <c r="C2" s="548" t="str">
        <f>'ფორმა N1'!M2</f>
        <v>01.01.2023-31.12.2023</v>
      </c>
      <c r="D2" s="549"/>
      <c r="E2" s="85"/>
    </row>
    <row r="3" spans="1:7" x14ac:dyDescent="0.35">
      <c r="A3" s="57"/>
      <c r="B3" s="58"/>
      <c r="C3" s="394"/>
      <c r="D3" s="394"/>
      <c r="E3" s="85"/>
    </row>
    <row r="4" spans="1:7" x14ac:dyDescent="0.35">
      <c r="A4" s="59" t="s">
        <v>247</v>
      </c>
      <c r="B4" s="79"/>
      <c r="C4" s="80"/>
      <c r="D4" s="58"/>
      <c r="E4" s="85"/>
    </row>
    <row r="5" spans="1:7" x14ac:dyDescent="0.35">
      <c r="A5" s="144" t="str">
        <f>'[1]ფორმა N1'!D4</f>
        <v>პ/გ ”საქართველოს რესპუბლიკური პარტია”</v>
      </c>
      <c r="B5" s="12"/>
      <c r="C5" s="12"/>
      <c r="E5" s="85"/>
    </row>
    <row r="6" spans="1:7" x14ac:dyDescent="0.35">
      <c r="A6" s="81"/>
      <c r="B6" s="81"/>
      <c r="C6" s="81"/>
      <c r="D6" s="82"/>
      <c r="E6" s="85"/>
    </row>
    <row r="7" spans="1:7" x14ac:dyDescent="0.35">
      <c r="A7" s="58"/>
      <c r="B7" s="58"/>
      <c r="C7" s="58"/>
      <c r="D7" s="58"/>
      <c r="E7" s="85"/>
    </row>
    <row r="8" spans="1:7" s="6" customFormat="1" ht="39" customHeight="1" x14ac:dyDescent="0.35">
      <c r="A8" s="83" t="s">
        <v>64</v>
      </c>
      <c r="B8" s="61" t="s">
        <v>229</v>
      </c>
      <c r="C8" s="61" t="s">
        <v>66</v>
      </c>
      <c r="D8" s="61" t="s">
        <v>67</v>
      </c>
      <c r="E8" s="85"/>
    </row>
    <row r="9" spans="1:7" s="7" customFormat="1" ht="16.5" customHeight="1" x14ac:dyDescent="0.35">
      <c r="A9" s="145">
        <v>1</v>
      </c>
      <c r="B9" s="145" t="s">
        <v>65</v>
      </c>
      <c r="C9" s="495">
        <f>SUM(C10,C26)</f>
        <v>326136.55</v>
      </c>
      <c r="D9" s="495">
        <f>SUM(D10,D26)</f>
        <v>326136.55</v>
      </c>
      <c r="E9" s="85"/>
    </row>
    <row r="10" spans="1:7" s="7" customFormat="1" ht="16.5" customHeight="1" x14ac:dyDescent="0.35">
      <c r="A10" s="66">
        <v>1.1000000000000001</v>
      </c>
      <c r="B10" s="66" t="s">
        <v>69</v>
      </c>
      <c r="C10" s="495">
        <f>SUM(C11,C12,C16,C19,C25,C26)</f>
        <v>326136.55</v>
      </c>
      <c r="D10" s="495">
        <f>SUM(D11,D12,D16,D19,D24,D25)</f>
        <v>326136.55</v>
      </c>
      <c r="E10" s="85"/>
    </row>
    <row r="11" spans="1:7" s="9" customFormat="1" ht="16.5" customHeight="1" x14ac:dyDescent="0.35">
      <c r="A11" s="67" t="s">
        <v>30</v>
      </c>
      <c r="B11" s="67" t="s">
        <v>68</v>
      </c>
      <c r="C11" s="496"/>
      <c r="D11" s="496"/>
      <c r="E11" s="85"/>
    </row>
    <row r="12" spans="1:7" s="10" customFormat="1" ht="16.5" customHeight="1" x14ac:dyDescent="0.35">
      <c r="A12" s="67" t="s">
        <v>31</v>
      </c>
      <c r="B12" s="67" t="s">
        <v>276</v>
      </c>
      <c r="C12" s="497">
        <f>SUM(C14:C15)</f>
        <v>0</v>
      </c>
      <c r="D12" s="497">
        <f>SUM(D14:D15)</f>
        <v>0</v>
      </c>
      <c r="E12" s="85"/>
      <c r="G12" s="51"/>
    </row>
    <row r="13" spans="1:7" s="3" customFormat="1" ht="16.5" customHeight="1" x14ac:dyDescent="0.35">
      <c r="A13" s="76" t="s">
        <v>70</v>
      </c>
      <c r="B13" s="76" t="s">
        <v>279</v>
      </c>
      <c r="C13" s="496"/>
      <c r="D13" s="496"/>
      <c r="E13" s="85"/>
    </row>
    <row r="14" spans="1:7" s="3" customFormat="1" ht="16.5" customHeight="1" x14ac:dyDescent="0.35">
      <c r="A14" s="76" t="s">
        <v>398</v>
      </c>
      <c r="B14" s="76" t="s">
        <v>397</v>
      </c>
      <c r="C14" s="496"/>
      <c r="D14" s="496"/>
      <c r="E14" s="85"/>
    </row>
    <row r="15" spans="1:7" s="3" customFormat="1" ht="16.5" customHeight="1" x14ac:dyDescent="0.35">
      <c r="A15" s="76" t="s">
        <v>399</v>
      </c>
      <c r="B15" s="76" t="s">
        <v>83</v>
      </c>
      <c r="C15" s="496"/>
      <c r="D15" s="496"/>
      <c r="E15" s="85"/>
    </row>
    <row r="16" spans="1:7" s="3" customFormat="1" ht="16.5" customHeight="1" x14ac:dyDescent="0.35">
      <c r="A16" s="67" t="s">
        <v>71</v>
      </c>
      <c r="B16" s="67" t="s">
        <v>72</v>
      </c>
      <c r="C16" s="497">
        <f>SUM(C17:C18)</f>
        <v>204000</v>
      </c>
      <c r="D16" s="497">
        <f>SUM(D17:D18)</f>
        <v>204000</v>
      </c>
      <c r="E16" s="85"/>
    </row>
    <row r="17" spans="1:5" s="3" customFormat="1" ht="16.5" customHeight="1" x14ac:dyDescent="0.35">
      <c r="A17" s="76" t="s">
        <v>73</v>
      </c>
      <c r="B17" s="76" t="s">
        <v>75</v>
      </c>
      <c r="C17" s="496">
        <v>204000</v>
      </c>
      <c r="D17" s="496">
        <v>204000</v>
      </c>
      <c r="E17" s="85"/>
    </row>
    <row r="18" spans="1:5" s="3" customFormat="1" x14ac:dyDescent="0.35">
      <c r="A18" s="76" t="s">
        <v>74</v>
      </c>
      <c r="B18" s="76" t="s">
        <v>439</v>
      </c>
      <c r="C18" s="496"/>
      <c r="D18" s="496"/>
      <c r="E18" s="85"/>
    </row>
    <row r="19" spans="1:5" s="3" customFormat="1" ht="16.5" customHeight="1" x14ac:dyDescent="0.35">
      <c r="A19" s="67" t="s">
        <v>76</v>
      </c>
      <c r="B19" s="67" t="s">
        <v>354</v>
      </c>
      <c r="C19" s="497">
        <f>SUM(C20:C23)</f>
        <v>0</v>
      </c>
      <c r="D19" s="497">
        <f>SUM(D20:D23)</f>
        <v>0</v>
      </c>
      <c r="E19" s="85"/>
    </row>
    <row r="20" spans="1:5" s="3" customFormat="1" ht="16.5" customHeight="1" x14ac:dyDescent="0.35">
      <c r="A20" s="76" t="s">
        <v>77</v>
      </c>
      <c r="B20" s="76" t="s">
        <v>495</v>
      </c>
      <c r="C20" s="496"/>
      <c r="D20" s="496"/>
      <c r="E20" s="85"/>
    </row>
    <row r="21" spans="1:5" s="3" customFormat="1" ht="27" x14ac:dyDescent="0.35">
      <c r="A21" s="76" t="s">
        <v>78</v>
      </c>
      <c r="B21" s="76" t="s">
        <v>405</v>
      </c>
      <c r="C21" s="496"/>
      <c r="D21" s="496"/>
      <c r="E21" s="85"/>
    </row>
    <row r="22" spans="1:5" s="3" customFormat="1" x14ac:dyDescent="0.35">
      <c r="A22" s="76" t="s">
        <v>79</v>
      </c>
      <c r="B22" s="76" t="s">
        <v>424</v>
      </c>
      <c r="C22" s="496"/>
      <c r="D22" s="496"/>
      <c r="E22" s="85"/>
    </row>
    <row r="23" spans="1:5" s="3" customFormat="1" x14ac:dyDescent="0.35">
      <c r="A23" s="76" t="s">
        <v>80</v>
      </c>
      <c r="B23" s="76" t="s">
        <v>470</v>
      </c>
      <c r="C23" s="496"/>
      <c r="D23" s="496"/>
      <c r="E23" s="85"/>
    </row>
    <row r="24" spans="1:5" s="3" customFormat="1" ht="16.5" customHeight="1" x14ac:dyDescent="0.35">
      <c r="A24" s="67" t="s">
        <v>81</v>
      </c>
      <c r="B24" s="67" t="s">
        <v>367</v>
      </c>
      <c r="C24" s="496"/>
      <c r="D24" s="496"/>
      <c r="E24" s="85"/>
    </row>
    <row r="25" spans="1:5" s="3" customFormat="1" x14ac:dyDescent="0.35">
      <c r="A25" s="67" t="s">
        <v>231</v>
      </c>
      <c r="B25" s="67" t="s">
        <v>568</v>
      </c>
      <c r="C25" s="496">
        <v>122136.54999999999</v>
      </c>
      <c r="D25" s="496">
        <v>122136.54999999999</v>
      </c>
      <c r="E25" s="85"/>
    </row>
    <row r="26" spans="1:5" ht="16.5" customHeight="1" x14ac:dyDescent="0.35">
      <c r="A26" s="66">
        <v>1.2</v>
      </c>
      <c r="B26" s="66" t="s">
        <v>82</v>
      </c>
      <c r="C26" s="495">
        <f>SUM(C27,C31,C35)</f>
        <v>0</v>
      </c>
      <c r="D26" s="495">
        <f>SUM(D27,D31,D35)</f>
        <v>0</v>
      </c>
      <c r="E26" s="85"/>
    </row>
    <row r="27" spans="1:5" ht="16.5" customHeight="1" x14ac:dyDescent="0.35">
      <c r="A27" s="67" t="s">
        <v>32</v>
      </c>
      <c r="B27" s="67" t="s">
        <v>279</v>
      </c>
      <c r="C27" s="497">
        <f>SUM(C28:C30)</f>
        <v>0</v>
      </c>
      <c r="D27" s="497">
        <f>SUM(D28:D30)</f>
        <v>0</v>
      </c>
      <c r="E27" s="85"/>
    </row>
    <row r="28" spans="1:5" x14ac:dyDescent="0.35">
      <c r="A28" s="151" t="s">
        <v>84</v>
      </c>
      <c r="B28" s="151" t="s">
        <v>277</v>
      </c>
      <c r="C28" s="496"/>
      <c r="D28" s="496"/>
      <c r="E28" s="85"/>
    </row>
    <row r="29" spans="1:5" x14ac:dyDescent="0.35">
      <c r="A29" s="151" t="s">
        <v>85</v>
      </c>
      <c r="B29" s="151" t="s">
        <v>280</v>
      </c>
      <c r="C29" s="496"/>
      <c r="D29" s="496"/>
      <c r="E29" s="85"/>
    </row>
    <row r="30" spans="1:5" x14ac:dyDescent="0.35">
      <c r="A30" s="151" t="s">
        <v>374</v>
      </c>
      <c r="B30" s="151" t="s">
        <v>278</v>
      </c>
      <c r="C30" s="496"/>
      <c r="D30" s="496"/>
      <c r="E30" s="85"/>
    </row>
    <row r="31" spans="1:5" x14ac:dyDescent="0.35">
      <c r="A31" s="67" t="s">
        <v>33</v>
      </c>
      <c r="B31" s="67" t="s">
        <v>397</v>
      </c>
      <c r="C31" s="497">
        <f>SUM(C32:C34)</f>
        <v>0</v>
      </c>
      <c r="D31" s="497">
        <f>SUM(D32:D34)</f>
        <v>0</v>
      </c>
      <c r="E31" s="85"/>
    </row>
    <row r="32" spans="1:5" x14ac:dyDescent="0.35">
      <c r="A32" s="151" t="s">
        <v>12</v>
      </c>
      <c r="B32" s="151" t="s">
        <v>400</v>
      </c>
      <c r="C32" s="496"/>
      <c r="D32" s="496"/>
      <c r="E32" s="85"/>
    </row>
    <row r="33" spans="1:9" x14ac:dyDescent="0.35">
      <c r="A33" s="151" t="s">
        <v>13</v>
      </c>
      <c r="B33" s="151" t="s">
        <v>401</v>
      </c>
      <c r="C33" s="496"/>
      <c r="D33" s="496"/>
      <c r="E33" s="85"/>
    </row>
    <row r="34" spans="1:9" x14ac:dyDescent="0.35">
      <c r="A34" s="151" t="s">
        <v>254</v>
      </c>
      <c r="B34" s="151" t="s">
        <v>402</v>
      </c>
      <c r="C34" s="496"/>
      <c r="D34" s="496"/>
      <c r="E34" s="85"/>
    </row>
    <row r="35" spans="1:9" x14ac:dyDescent="0.35">
      <c r="A35" s="67" t="s">
        <v>34</v>
      </c>
      <c r="B35" s="160" t="s">
        <v>430</v>
      </c>
      <c r="C35" s="496"/>
      <c r="D35" s="496"/>
      <c r="E35" s="85"/>
    </row>
    <row r="36" spans="1:9" x14ac:dyDescent="0.35">
      <c r="D36" s="22"/>
      <c r="E36" s="86"/>
      <c r="F36" s="22"/>
    </row>
    <row r="37" spans="1:9" x14ac:dyDescent="0.35">
      <c r="A37" s="1"/>
      <c r="D37" s="22"/>
      <c r="E37" s="86"/>
      <c r="F37" s="22"/>
    </row>
    <row r="38" spans="1:9" x14ac:dyDescent="0.35">
      <c r="D38" s="22"/>
      <c r="E38" s="86"/>
      <c r="F38" s="22"/>
    </row>
    <row r="39" spans="1:9" x14ac:dyDescent="0.35">
      <c r="D39" s="22"/>
      <c r="E39" s="86"/>
      <c r="F39" s="22"/>
    </row>
    <row r="40" spans="1:9" x14ac:dyDescent="0.35">
      <c r="A40" s="52" t="s">
        <v>93</v>
      </c>
      <c r="D40" s="22"/>
      <c r="E40" s="86"/>
      <c r="F40" s="22"/>
    </row>
    <row r="41" spans="1:9" x14ac:dyDescent="0.35">
      <c r="D41" s="22"/>
      <c r="E41" s="306"/>
      <c r="F41" s="306"/>
      <c r="G41" s="230"/>
      <c r="H41" s="230"/>
      <c r="I41" s="230"/>
    </row>
    <row r="42" spans="1:9" x14ac:dyDescent="0.35">
      <c r="D42" s="87"/>
      <c r="E42" s="306"/>
      <c r="F42" s="306"/>
      <c r="G42" s="230"/>
      <c r="H42" s="230"/>
      <c r="I42" s="230"/>
    </row>
    <row r="43" spans="1:9" x14ac:dyDescent="0.35">
      <c r="A43" s="230"/>
      <c r="B43" s="52" t="s">
        <v>244</v>
      </c>
      <c r="D43" s="87"/>
      <c r="E43" s="306"/>
      <c r="F43" s="306"/>
      <c r="G43" s="230"/>
      <c r="H43" s="230"/>
      <c r="I43" s="230"/>
    </row>
    <row r="44" spans="1:9" x14ac:dyDescent="0.35">
      <c r="A44" s="230"/>
      <c r="B44" s="2" t="s">
        <v>243</v>
      </c>
      <c r="D44" s="87"/>
      <c r="E44" s="306"/>
      <c r="F44" s="306"/>
      <c r="G44" s="230"/>
      <c r="H44" s="230"/>
      <c r="I44" s="230"/>
    </row>
    <row r="45" spans="1:9" s="230" customFormat="1" ht="13" x14ac:dyDescent="0.3">
      <c r="B45" s="49" t="s">
        <v>122</v>
      </c>
      <c r="D45" s="306"/>
      <c r="E45" s="306"/>
      <c r="F45" s="306"/>
    </row>
    <row r="46" spans="1:9" x14ac:dyDescent="0.35">
      <c r="D46" s="22"/>
      <c r="E46" s="86"/>
      <c r="F46" s="22"/>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rgb="FF92D050"/>
    <pageSetUpPr fitToPage="1"/>
  </sheetPr>
  <dimension ref="A1:L31"/>
  <sheetViews>
    <sheetView showGridLines="0" view="pageBreakPreview" zoomScale="80" zoomScaleNormal="100" zoomScaleSheetLayoutView="80" workbookViewId="0">
      <selection activeCell="H2" sqref="H2"/>
    </sheetView>
  </sheetViews>
  <sheetFormatPr defaultColWidth="9.1796875" defaultRowHeight="13" x14ac:dyDescent="0.3"/>
  <cols>
    <col min="1" max="1" width="4.7265625" style="482" customWidth="1"/>
    <col min="2" max="2" width="24.26953125" style="482" customWidth="1"/>
    <col min="3" max="3" width="25.26953125" style="482" customWidth="1"/>
    <col min="4" max="4" width="20" style="482" customWidth="1"/>
    <col min="5" max="5" width="14.1796875" style="21" customWidth="1"/>
    <col min="6" max="6" width="23.7265625" style="21" customWidth="1"/>
    <col min="7" max="7" width="19" style="21" customWidth="1"/>
    <col min="8" max="8" width="28" style="21" customWidth="1"/>
    <col min="9" max="9" width="1" style="21" customWidth="1"/>
    <col min="10" max="10" width="9.81640625" style="48" customWidth="1"/>
    <col min="11" max="11" width="12.7265625" style="48" customWidth="1"/>
    <col min="12" max="12" width="9.1796875" style="490"/>
    <col min="13" max="16384" width="9.1796875" style="482"/>
  </cols>
  <sheetData>
    <row r="1" spans="1:12" s="21" customFormat="1" ht="13.5" x14ac:dyDescent="0.3">
      <c r="A1" s="595" t="s">
        <v>465</v>
      </c>
      <c r="B1" s="595"/>
      <c r="C1" s="595"/>
      <c r="D1" s="595"/>
      <c r="E1" s="99"/>
      <c r="F1" s="99"/>
      <c r="G1" s="105"/>
      <c r="H1" s="389" t="s">
        <v>181</v>
      </c>
      <c r="I1" s="105"/>
      <c r="J1" s="50"/>
      <c r="K1" s="50"/>
      <c r="L1" s="50"/>
    </row>
    <row r="2" spans="1:12" s="21" customFormat="1" ht="13.5" x14ac:dyDescent="0.35">
      <c r="A2" s="82" t="s">
        <v>123</v>
      </c>
      <c r="B2" s="99"/>
      <c r="C2" s="99"/>
      <c r="D2" s="99">
        <v>10</v>
      </c>
      <c r="E2" s="99"/>
      <c r="F2" s="99"/>
      <c r="G2" s="106"/>
      <c r="H2" s="388" t="s">
        <v>579</v>
      </c>
      <c r="I2" s="106"/>
      <c r="J2" s="50"/>
      <c r="K2" s="50"/>
      <c r="L2" s="50"/>
    </row>
    <row r="3" spans="1:12" s="21" customFormat="1" ht="13.5" x14ac:dyDescent="0.25">
      <c r="A3" s="99"/>
      <c r="B3" s="99"/>
      <c r="C3" s="99"/>
      <c r="D3" s="99"/>
      <c r="E3" s="99"/>
      <c r="F3" s="99"/>
      <c r="G3" s="106"/>
      <c r="H3" s="102"/>
      <c r="I3" s="106"/>
      <c r="J3" s="50"/>
      <c r="K3" s="50"/>
      <c r="L3" s="50"/>
    </row>
    <row r="4" spans="1:12" s="2" customFormat="1" ht="13.5" x14ac:dyDescent="0.35">
      <c r="A4" s="58" t="str">
        <f>'[1]ფორმა N2'!A4</f>
        <v>ანგარიშვალდებული პირის დასახელება:</v>
      </c>
      <c r="B4" s="58"/>
      <c r="C4" s="58"/>
      <c r="D4" s="58"/>
      <c r="E4" s="99"/>
      <c r="F4" s="99"/>
      <c r="G4" s="99"/>
      <c r="H4" s="99"/>
      <c r="I4" s="105"/>
      <c r="J4" s="48"/>
      <c r="K4" s="48"/>
      <c r="L4" s="21"/>
    </row>
    <row r="5" spans="1:12" s="2" customFormat="1" ht="13.5" x14ac:dyDescent="0.35">
      <c r="A5" s="92" t="str">
        <f>'[1]ფორმა N1'!D4</f>
        <v>პ/გ ”საქართველოს რესპუბლიკური პარტია”</v>
      </c>
      <c r="B5" s="93"/>
      <c r="C5" s="93"/>
      <c r="D5" s="93"/>
      <c r="E5" s="107"/>
      <c r="F5" s="108"/>
      <c r="G5" s="108"/>
      <c r="H5" s="108"/>
      <c r="I5" s="105"/>
      <c r="J5" s="48"/>
      <c r="K5" s="48"/>
      <c r="L5" s="12"/>
    </row>
    <row r="6" spans="1:12" s="21" customFormat="1" ht="14.5" x14ac:dyDescent="0.25">
      <c r="A6" s="103"/>
      <c r="B6" s="104"/>
      <c r="C6" s="104"/>
      <c r="D6" s="104"/>
      <c r="E6" s="99"/>
      <c r="F6" s="99"/>
      <c r="G6" s="99"/>
      <c r="H6" s="99"/>
      <c r="I6" s="105"/>
      <c r="J6" s="48"/>
      <c r="K6" s="48"/>
      <c r="L6" s="48"/>
    </row>
    <row r="7" spans="1:12" ht="27" x14ac:dyDescent="0.3">
      <c r="A7" s="488" t="s">
        <v>64</v>
      </c>
      <c r="B7" s="488" t="s">
        <v>330</v>
      </c>
      <c r="C7" s="489" t="s">
        <v>331</v>
      </c>
      <c r="D7" s="489" t="s">
        <v>215</v>
      </c>
      <c r="E7" s="489" t="s">
        <v>220</v>
      </c>
      <c r="F7" s="489" t="s">
        <v>221</v>
      </c>
      <c r="G7" s="489" t="s">
        <v>222</v>
      </c>
      <c r="H7" s="489" t="s">
        <v>223</v>
      </c>
      <c r="I7" s="105"/>
    </row>
    <row r="8" spans="1:12" ht="13.5" x14ac:dyDescent="0.3">
      <c r="A8" s="488">
        <v>1</v>
      </c>
      <c r="B8" s="488">
        <v>2</v>
      </c>
      <c r="C8" s="489">
        <v>3</v>
      </c>
      <c r="D8" s="488">
        <v>4</v>
      </c>
      <c r="E8" s="489">
        <v>5</v>
      </c>
      <c r="F8" s="488">
        <v>6</v>
      </c>
      <c r="G8" s="489">
        <v>7</v>
      </c>
      <c r="H8" s="489">
        <v>8</v>
      </c>
      <c r="I8" s="105"/>
    </row>
    <row r="9" spans="1:12" ht="27" x14ac:dyDescent="0.3">
      <c r="A9" s="491">
        <v>1</v>
      </c>
      <c r="B9" s="491" t="s">
        <v>564</v>
      </c>
      <c r="C9" s="492" t="s">
        <v>565</v>
      </c>
      <c r="D9" s="492" t="s">
        <v>566</v>
      </c>
      <c r="E9" s="492" t="s">
        <v>567</v>
      </c>
      <c r="F9" s="492">
        <v>647063.30000000005</v>
      </c>
      <c r="G9" s="493">
        <v>41719</v>
      </c>
      <c r="H9" s="492"/>
      <c r="I9" s="105"/>
    </row>
    <row r="10" spans="1:12" ht="14.5" x14ac:dyDescent="0.35">
      <c r="A10" s="491">
        <v>2</v>
      </c>
      <c r="B10" s="492"/>
      <c r="C10" s="492"/>
      <c r="D10" s="492"/>
      <c r="E10" s="492"/>
      <c r="F10" s="492"/>
      <c r="G10" s="494"/>
      <c r="H10" s="492"/>
      <c r="I10" s="105"/>
    </row>
    <row r="11" spans="1:12" ht="14.5" x14ac:dyDescent="0.35">
      <c r="A11" s="491">
        <v>3</v>
      </c>
      <c r="B11" s="492"/>
      <c r="C11" s="492"/>
      <c r="D11" s="492"/>
      <c r="E11" s="492"/>
      <c r="F11" s="492"/>
      <c r="G11" s="494"/>
      <c r="H11" s="492"/>
      <c r="I11" s="105"/>
    </row>
    <row r="12" spans="1:12" ht="14.5" x14ac:dyDescent="0.35">
      <c r="A12" s="491">
        <v>4</v>
      </c>
      <c r="B12" s="492"/>
      <c r="C12" s="492"/>
      <c r="D12" s="492"/>
      <c r="E12" s="492"/>
      <c r="F12" s="492"/>
      <c r="G12" s="494"/>
      <c r="H12" s="492"/>
      <c r="I12" s="105"/>
    </row>
    <row r="13" spans="1:12" ht="14.5" x14ac:dyDescent="0.35">
      <c r="A13" s="491">
        <v>5</v>
      </c>
      <c r="B13" s="492"/>
      <c r="C13" s="492"/>
      <c r="D13" s="492"/>
      <c r="E13" s="492"/>
      <c r="F13" s="492"/>
      <c r="G13" s="494"/>
      <c r="H13" s="492"/>
      <c r="I13" s="105"/>
    </row>
    <row r="14" spans="1:12" ht="14.5" x14ac:dyDescent="0.35">
      <c r="A14" s="491">
        <v>6</v>
      </c>
      <c r="B14" s="492"/>
      <c r="C14" s="492"/>
      <c r="D14" s="492"/>
      <c r="E14" s="492"/>
      <c r="F14" s="492"/>
      <c r="G14" s="494"/>
      <c r="H14" s="492"/>
      <c r="I14" s="105"/>
    </row>
    <row r="15" spans="1:12" s="21" customFormat="1" ht="14.5" x14ac:dyDescent="0.35">
      <c r="A15" s="491">
        <v>7</v>
      </c>
      <c r="B15" s="492"/>
      <c r="C15" s="492"/>
      <c r="D15" s="492"/>
      <c r="E15" s="492"/>
      <c r="F15" s="492"/>
      <c r="G15" s="494"/>
      <c r="H15" s="492"/>
      <c r="I15" s="105"/>
      <c r="J15" s="48"/>
      <c r="K15" s="48"/>
      <c r="L15" s="48"/>
    </row>
    <row r="16" spans="1:12" s="21" customFormat="1" ht="14.5" x14ac:dyDescent="0.35">
      <c r="A16" s="491">
        <v>8</v>
      </c>
      <c r="B16" s="492"/>
      <c r="C16" s="492"/>
      <c r="D16" s="492"/>
      <c r="E16" s="492"/>
      <c r="F16" s="492"/>
      <c r="G16" s="494"/>
      <c r="H16" s="492"/>
      <c r="I16" s="105"/>
      <c r="J16" s="48"/>
      <c r="K16" s="48"/>
      <c r="L16" s="48"/>
    </row>
    <row r="17" spans="1:12" s="21" customFormat="1" ht="14.5" x14ac:dyDescent="0.35">
      <c r="A17" s="491">
        <v>9</v>
      </c>
      <c r="B17" s="492"/>
      <c r="C17" s="492"/>
      <c r="D17" s="492"/>
      <c r="E17" s="492"/>
      <c r="F17" s="492"/>
      <c r="G17" s="494"/>
      <c r="H17" s="492"/>
      <c r="I17" s="105"/>
      <c r="J17" s="48"/>
      <c r="K17" s="48"/>
      <c r="L17" s="48"/>
    </row>
    <row r="18" spans="1:12" s="21" customFormat="1" ht="14.5" x14ac:dyDescent="0.35">
      <c r="A18" s="491">
        <v>10</v>
      </c>
      <c r="B18" s="492"/>
      <c r="C18" s="492"/>
      <c r="D18" s="492"/>
      <c r="E18" s="492"/>
      <c r="F18" s="492"/>
      <c r="G18" s="494"/>
      <c r="H18" s="492"/>
      <c r="I18" s="105"/>
      <c r="J18" s="48"/>
      <c r="K18" s="48"/>
      <c r="L18" s="48"/>
    </row>
    <row r="19" spans="1:12" s="21" customFormat="1" ht="14.5" x14ac:dyDescent="0.35">
      <c r="A19" s="491">
        <v>11</v>
      </c>
      <c r="B19" s="492"/>
      <c r="C19" s="492"/>
      <c r="D19" s="492"/>
      <c r="E19" s="492"/>
      <c r="F19" s="492"/>
      <c r="G19" s="494"/>
      <c r="H19" s="492"/>
      <c r="I19" s="105"/>
      <c r="J19" s="48"/>
      <c r="K19" s="48"/>
      <c r="L19" s="48"/>
    </row>
    <row r="20" spans="1:12" s="21" customFormat="1" ht="14.5" x14ac:dyDescent="0.35">
      <c r="A20" s="491">
        <v>12</v>
      </c>
      <c r="B20" s="492"/>
      <c r="C20" s="492"/>
      <c r="D20" s="492"/>
      <c r="E20" s="492"/>
      <c r="F20" s="492"/>
      <c r="G20" s="494"/>
      <c r="H20" s="492"/>
      <c r="I20" s="105"/>
      <c r="J20" s="48"/>
      <c r="K20" s="48"/>
      <c r="L20" s="48"/>
    </row>
    <row r="21" spans="1:12" s="21" customFormat="1" ht="14.5" x14ac:dyDescent="0.35">
      <c r="A21" s="491">
        <v>13</v>
      </c>
      <c r="B21" s="492"/>
      <c r="C21" s="492"/>
      <c r="D21" s="492"/>
      <c r="E21" s="492"/>
      <c r="F21" s="492"/>
      <c r="G21" s="494"/>
      <c r="H21" s="492"/>
      <c r="I21" s="105"/>
      <c r="J21" s="48"/>
      <c r="K21" s="48"/>
      <c r="L21" s="48"/>
    </row>
    <row r="22" spans="1:12" s="21" customFormat="1" ht="14.5" x14ac:dyDescent="0.35">
      <c r="A22" s="491">
        <v>14</v>
      </c>
      <c r="B22" s="492"/>
      <c r="C22" s="492"/>
      <c r="D22" s="492"/>
      <c r="E22" s="492"/>
      <c r="F22" s="492"/>
      <c r="G22" s="494"/>
      <c r="H22" s="492"/>
      <c r="I22" s="105"/>
      <c r="J22" s="48"/>
      <c r="K22" s="48"/>
      <c r="L22" s="48"/>
    </row>
    <row r="23" spans="1:12" s="21" customFormat="1" ht="14.5" x14ac:dyDescent="0.35">
      <c r="A23" s="491" t="s">
        <v>251</v>
      </c>
      <c r="B23" s="492"/>
      <c r="C23" s="492"/>
      <c r="D23" s="492"/>
      <c r="E23" s="492"/>
      <c r="F23" s="492"/>
      <c r="G23" s="494"/>
      <c r="H23" s="492"/>
      <c r="I23" s="105"/>
      <c r="J23" s="48"/>
      <c r="K23" s="48"/>
      <c r="L23" s="48"/>
    </row>
    <row r="24" spans="1:12" s="21" customFormat="1" ht="12.5" x14ac:dyDescent="0.25">
      <c r="J24" s="48"/>
      <c r="K24" s="48"/>
      <c r="L24" s="48"/>
    </row>
    <row r="25" spans="1:12" s="21" customFormat="1" ht="12.5" x14ac:dyDescent="0.25"/>
    <row r="26" spans="1:12" s="21" customFormat="1" x14ac:dyDescent="0.3">
      <c r="A26" s="482"/>
    </row>
    <row r="27" spans="1:12" s="2" customFormat="1" ht="13.5" x14ac:dyDescent="0.35">
      <c r="B27" s="54" t="s">
        <v>93</v>
      </c>
      <c r="E27" s="391"/>
    </row>
    <row r="28" spans="1:12" s="2" customFormat="1" ht="13.5" x14ac:dyDescent="0.35">
      <c r="C28" s="53"/>
      <c r="E28" s="53"/>
      <c r="F28" s="56"/>
      <c r="G28"/>
      <c r="H28"/>
      <c r="I28"/>
    </row>
    <row r="29" spans="1:12" s="2" customFormat="1" ht="13.5" x14ac:dyDescent="0.35">
      <c r="A29"/>
      <c r="C29" s="52" t="s">
        <v>241</v>
      </c>
      <c r="E29" s="12" t="s">
        <v>246</v>
      </c>
      <c r="F29" s="55"/>
      <c r="G29"/>
      <c r="H29"/>
      <c r="I29"/>
    </row>
    <row r="30" spans="1:12" s="2" customFormat="1" ht="13.5" x14ac:dyDescent="0.35">
      <c r="A30"/>
      <c r="C30" s="49" t="s">
        <v>122</v>
      </c>
      <c r="E30" s="2" t="s">
        <v>242</v>
      </c>
      <c r="F30"/>
      <c r="G30"/>
      <c r="H30"/>
      <c r="I30"/>
    </row>
    <row r="31" spans="1:12" customFormat="1" ht="13.5" x14ac:dyDescent="0.35">
      <c r="B31" s="2"/>
      <c r="C31" s="482"/>
    </row>
  </sheetData>
  <mergeCells count="1">
    <mergeCell ref="A1:D1"/>
  </mergeCells>
  <dataValidations count="3">
    <dataValidation type="list" allowBlank="1" showInputMessage="1" showErrorMessage="1" sqref="B9" xr:uid="{00000000-0002-0000-1300-000000000000}">
      <formula1>"იჯარა, საკუთრება"</formula1>
    </dataValidation>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10:B23" xr:uid="{00000000-0002-0000-1300-000001000000}">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3" xr:uid="{00000000-0002-0000-1300-000002000000}"/>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pageSetUpPr fitToPage="1"/>
  </sheetPr>
  <dimension ref="A1:L49"/>
  <sheetViews>
    <sheetView showGridLines="0" view="pageBreakPreview" zoomScale="80" zoomScaleNormal="100" zoomScaleSheetLayoutView="80" workbookViewId="0">
      <selection activeCell="I2" sqref="I2"/>
    </sheetView>
  </sheetViews>
  <sheetFormatPr defaultColWidth="9.1796875" defaultRowHeight="13" x14ac:dyDescent="0.3"/>
  <cols>
    <col min="1" max="1" width="4.7265625" style="278" customWidth="1"/>
    <col min="2" max="2" width="23.26953125" style="278" customWidth="1"/>
    <col min="3" max="4" width="17.7265625" style="278" customWidth="1"/>
    <col min="5" max="5" width="20.453125" style="273" customWidth="1"/>
    <col min="6" max="6" width="19.54296875" style="273" customWidth="1"/>
    <col min="7" max="7" width="23.1796875" style="273" customWidth="1"/>
    <col min="8" max="8" width="25" style="273" customWidth="1"/>
    <col min="9" max="9" width="21.453125" style="273" customWidth="1"/>
    <col min="10" max="10" width="1" style="283" customWidth="1"/>
    <col min="11" max="16384" width="9.1796875" style="278"/>
  </cols>
  <sheetData>
    <row r="1" spans="1:12" s="273" customFormat="1" ht="13.5" x14ac:dyDescent="0.3">
      <c r="A1" s="595" t="s">
        <v>486</v>
      </c>
      <c r="B1" s="595"/>
      <c r="C1" s="595"/>
      <c r="D1" s="595"/>
      <c r="E1" s="595"/>
      <c r="F1" s="104"/>
      <c r="G1" s="104"/>
      <c r="H1" s="260"/>
      <c r="I1" s="225" t="s">
        <v>181</v>
      </c>
      <c r="J1" s="109"/>
    </row>
    <row r="2" spans="1:12" s="273" customFormat="1" ht="13.5" x14ac:dyDescent="0.35">
      <c r="A2" s="82" t="s">
        <v>123</v>
      </c>
      <c r="B2" s="104"/>
      <c r="C2" s="104"/>
      <c r="D2" s="104"/>
      <c r="E2" s="104"/>
      <c r="F2" s="104"/>
      <c r="G2" s="104"/>
      <c r="H2" s="260"/>
      <c r="I2" s="220" t="str">
        <f>'ფორმა N1'!M2</f>
        <v>01.01.2023-31.12.2023</v>
      </c>
      <c r="J2" s="109"/>
    </row>
    <row r="3" spans="1:12" s="273" customFormat="1" ht="13.5" x14ac:dyDescent="0.25">
      <c r="A3" s="104"/>
      <c r="B3" s="104"/>
      <c r="C3" s="104"/>
      <c r="D3" s="104"/>
      <c r="E3" s="104"/>
      <c r="F3" s="104"/>
      <c r="G3" s="104"/>
      <c r="H3" s="102"/>
      <c r="I3" s="102"/>
      <c r="J3" s="109"/>
    </row>
    <row r="4" spans="1:12" s="2" customFormat="1" ht="13.5" x14ac:dyDescent="0.35">
      <c r="A4" s="58" t="str">
        <f>'ფორმა N2'!A4</f>
        <v>ანგარიშვალდებული პირის დასახელება:</v>
      </c>
      <c r="B4" s="58"/>
      <c r="C4" s="58"/>
      <c r="D4" s="59"/>
      <c r="E4" s="261"/>
      <c r="F4" s="104"/>
      <c r="G4" s="104"/>
      <c r="H4" s="104"/>
      <c r="I4" s="261"/>
      <c r="J4" s="81"/>
      <c r="L4" s="273"/>
    </row>
    <row r="5" spans="1:12" s="2" customFormat="1" ht="13.5" x14ac:dyDescent="0.35">
      <c r="A5" s="92" t="str">
        <f>'ფორმა N1'!D4</f>
        <v>პ/გ ”საქართველოს რესპუბლიკური პარტია”</v>
      </c>
      <c r="B5" s="93"/>
      <c r="C5" s="93"/>
      <c r="D5" s="93"/>
      <c r="E5" s="274"/>
      <c r="F5" s="275"/>
      <c r="G5" s="275"/>
      <c r="H5" s="275"/>
      <c r="I5" s="274"/>
      <c r="J5" s="81"/>
    </row>
    <row r="6" spans="1:12" s="273" customFormat="1" ht="14.5" x14ac:dyDescent="0.25">
      <c r="A6" s="103"/>
      <c r="B6" s="104"/>
      <c r="C6" s="104"/>
      <c r="D6" s="104"/>
      <c r="E6" s="104"/>
      <c r="F6" s="104"/>
      <c r="G6" s="104"/>
      <c r="H6" s="104"/>
      <c r="I6" s="104"/>
      <c r="J6" s="276"/>
    </row>
    <row r="7" spans="1:12" ht="27" x14ac:dyDescent="0.3">
      <c r="A7" s="264" t="s">
        <v>64</v>
      </c>
      <c r="B7" s="266" t="s">
        <v>228</v>
      </c>
      <c r="C7" s="265" t="s">
        <v>224</v>
      </c>
      <c r="D7" s="265" t="s">
        <v>225</v>
      </c>
      <c r="E7" s="265" t="s">
        <v>226</v>
      </c>
      <c r="F7" s="265" t="s">
        <v>227</v>
      </c>
      <c r="G7" s="265" t="s">
        <v>221</v>
      </c>
      <c r="H7" s="265" t="s">
        <v>222</v>
      </c>
      <c r="I7" s="265" t="s">
        <v>223</v>
      </c>
      <c r="J7" s="277"/>
    </row>
    <row r="8" spans="1:12" ht="13.5" x14ac:dyDescent="0.3">
      <c r="A8" s="266">
        <v>1</v>
      </c>
      <c r="B8" s="266">
        <v>2</v>
      </c>
      <c r="C8" s="265">
        <v>3</v>
      </c>
      <c r="D8" s="266">
        <v>4</v>
      </c>
      <c r="E8" s="265">
        <v>5</v>
      </c>
      <c r="F8" s="266">
        <v>6</v>
      </c>
      <c r="G8" s="265">
        <v>7</v>
      </c>
      <c r="H8" s="266">
        <v>8</v>
      </c>
      <c r="I8" s="265">
        <v>9</v>
      </c>
      <c r="J8" s="277"/>
    </row>
    <row r="9" spans="1:12" ht="14.5" x14ac:dyDescent="0.35">
      <c r="A9" s="267">
        <v>1</v>
      </c>
      <c r="B9" s="268"/>
      <c r="C9" s="268"/>
      <c r="D9" s="268"/>
      <c r="E9" s="268"/>
      <c r="F9" s="268"/>
      <c r="G9" s="268"/>
      <c r="H9" s="279"/>
      <c r="I9" s="268"/>
      <c r="J9" s="277"/>
    </row>
    <row r="10" spans="1:12" ht="14.5" x14ac:dyDescent="0.35">
      <c r="A10" s="267">
        <v>2</v>
      </c>
      <c r="B10" s="268"/>
      <c r="C10" s="268"/>
      <c r="D10" s="268"/>
      <c r="E10" s="268"/>
      <c r="F10" s="268"/>
      <c r="G10" s="268"/>
      <c r="H10" s="279"/>
      <c r="I10" s="268"/>
      <c r="J10" s="277"/>
    </row>
    <row r="11" spans="1:12" ht="14.5" x14ac:dyDescent="0.35">
      <c r="A11" s="267">
        <v>3</v>
      </c>
      <c r="B11" s="268"/>
      <c r="C11" s="268"/>
      <c r="D11" s="268"/>
      <c r="E11" s="268"/>
      <c r="F11" s="268"/>
      <c r="G11" s="268"/>
      <c r="H11" s="279"/>
      <c r="I11" s="268"/>
      <c r="J11" s="277"/>
    </row>
    <row r="12" spans="1:12" ht="14.5" x14ac:dyDescent="0.35">
      <c r="A12" s="267">
        <v>4</v>
      </c>
      <c r="B12" s="268"/>
      <c r="C12" s="268"/>
      <c r="D12" s="268"/>
      <c r="E12" s="268"/>
      <c r="F12" s="268"/>
      <c r="G12" s="268"/>
      <c r="H12" s="279"/>
      <c r="I12" s="268"/>
      <c r="J12" s="277"/>
    </row>
    <row r="13" spans="1:12" ht="14.5" x14ac:dyDescent="0.35">
      <c r="A13" s="267">
        <v>5</v>
      </c>
      <c r="B13" s="268"/>
      <c r="C13" s="268"/>
      <c r="D13" s="268"/>
      <c r="E13" s="268"/>
      <c r="F13" s="268"/>
      <c r="G13" s="268"/>
      <c r="H13" s="279"/>
      <c r="I13" s="268"/>
      <c r="J13" s="277"/>
    </row>
    <row r="14" spans="1:12" ht="14.5" x14ac:dyDescent="0.35">
      <c r="A14" s="267">
        <v>6</v>
      </c>
      <c r="B14" s="268"/>
      <c r="C14" s="268"/>
      <c r="D14" s="268"/>
      <c r="E14" s="268"/>
      <c r="F14" s="268"/>
      <c r="G14" s="268"/>
      <c r="H14" s="279"/>
      <c r="I14" s="268"/>
      <c r="J14" s="277"/>
    </row>
    <row r="15" spans="1:12" s="273" customFormat="1" ht="14.5" x14ac:dyDescent="0.35">
      <c r="A15" s="267">
        <v>7</v>
      </c>
      <c r="B15" s="268"/>
      <c r="C15" s="268"/>
      <c r="D15" s="268"/>
      <c r="E15" s="268"/>
      <c r="F15" s="268"/>
      <c r="G15" s="268"/>
      <c r="H15" s="279"/>
      <c r="I15" s="268"/>
      <c r="J15" s="276"/>
    </row>
    <row r="16" spans="1:12" s="273" customFormat="1" ht="14.5" x14ac:dyDescent="0.35">
      <c r="A16" s="267">
        <v>8</v>
      </c>
      <c r="B16" s="268"/>
      <c r="C16" s="268"/>
      <c r="D16" s="268"/>
      <c r="E16" s="268"/>
      <c r="F16" s="268"/>
      <c r="G16" s="268"/>
      <c r="H16" s="279"/>
      <c r="I16" s="268"/>
      <c r="J16" s="276"/>
    </row>
    <row r="17" spans="1:10" s="273" customFormat="1" ht="14.5" x14ac:dyDescent="0.35">
      <c r="A17" s="267">
        <v>9</v>
      </c>
      <c r="B17" s="268"/>
      <c r="C17" s="268"/>
      <c r="D17" s="268"/>
      <c r="E17" s="268"/>
      <c r="F17" s="268"/>
      <c r="G17" s="268"/>
      <c r="H17" s="279"/>
      <c r="I17" s="268"/>
      <c r="J17" s="276"/>
    </row>
    <row r="18" spans="1:10" s="273" customFormat="1" ht="14.5" x14ac:dyDescent="0.35">
      <c r="A18" s="267">
        <v>10</v>
      </c>
      <c r="B18" s="268"/>
      <c r="C18" s="268"/>
      <c r="D18" s="268"/>
      <c r="E18" s="268"/>
      <c r="F18" s="268"/>
      <c r="G18" s="268"/>
      <c r="H18" s="279"/>
      <c r="I18" s="268"/>
      <c r="J18" s="276"/>
    </row>
    <row r="19" spans="1:10" s="273" customFormat="1" ht="14.5" x14ac:dyDescent="0.35">
      <c r="A19" s="267">
        <v>11</v>
      </c>
      <c r="B19" s="268"/>
      <c r="C19" s="268"/>
      <c r="D19" s="268"/>
      <c r="E19" s="268"/>
      <c r="F19" s="268"/>
      <c r="G19" s="268"/>
      <c r="H19" s="279"/>
      <c r="I19" s="268"/>
      <c r="J19" s="276"/>
    </row>
    <row r="20" spans="1:10" s="273" customFormat="1" ht="14.5" x14ac:dyDescent="0.35">
      <c r="A20" s="267">
        <v>12</v>
      </c>
      <c r="B20" s="268"/>
      <c r="C20" s="268"/>
      <c r="D20" s="268"/>
      <c r="E20" s="268"/>
      <c r="F20" s="268"/>
      <c r="G20" s="268"/>
      <c r="H20" s="279"/>
      <c r="I20" s="268"/>
      <c r="J20" s="276"/>
    </row>
    <row r="21" spans="1:10" s="273" customFormat="1" ht="14.5" x14ac:dyDescent="0.35">
      <c r="A21" s="267">
        <v>13</v>
      </c>
      <c r="B21" s="268"/>
      <c r="C21" s="268"/>
      <c r="D21" s="268"/>
      <c r="E21" s="268"/>
      <c r="F21" s="268"/>
      <c r="G21" s="268"/>
      <c r="H21" s="279"/>
      <c r="I21" s="268"/>
      <c r="J21" s="276"/>
    </row>
    <row r="22" spans="1:10" s="273" customFormat="1" ht="14.5" x14ac:dyDescent="0.35">
      <c r="A22" s="267" t="s">
        <v>251</v>
      </c>
      <c r="B22" s="268"/>
      <c r="C22" s="268"/>
      <c r="D22" s="268"/>
      <c r="E22" s="268"/>
      <c r="F22" s="268"/>
      <c r="G22" s="268"/>
      <c r="H22" s="279"/>
      <c r="I22" s="268"/>
      <c r="J22" s="276"/>
    </row>
    <row r="23" spans="1:10" s="273" customFormat="1" ht="12.5" x14ac:dyDescent="0.25">
      <c r="J23" s="280"/>
    </row>
    <row r="24" spans="1:10" s="273" customFormat="1" ht="12.5" x14ac:dyDescent="0.25"/>
    <row r="25" spans="1:10" s="273" customFormat="1" x14ac:dyDescent="0.3">
      <c r="A25" s="278"/>
    </row>
    <row r="26" spans="1:10" s="2" customFormat="1" ht="13.5" x14ac:dyDescent="0.35">
      <c r="B26" s="54" t="s">
        <v>93</v>
      </c>
      <c r="E26" s="224"/>
    </row>
    <row r="27" spans="1:10" s="2" customFormat="1" ht="13.5" x14ac:dyDescent="0.35">
      <c r="C27" s="53"/>
      <c r="E27" s="53"/>
      <c r="F27" s="281"/>
      <c r="G27" s="281"/>
      <c r="H27" s="230"/>
      <c r="I27" s="230"/>
    </row>
    <row r="28" spans="1:10" s="2" customFormat="1" ht="13.5" x14ac:dyDescent="0.35">
      <c r="A28" s="230"/>
      <c r="C28" s="52" t="s">
        <v>241</v>
      </c>
      <c r="E28" s="12" t="s">
        <v>246</v>
      </c>
      <c r="F28" s="282"/>
      <c r="G28" s="230"/>
      <c r="H28" s="230"/>
      <c r="I28" s="230"/>
    </row>
    <row r="29" spans="1:10" s="2" customFormat="1" ht="13.5" x14ac:dyDescent="0.35">
      <c r="A29" s="230"/>
      <c r="C29" s="49" t="s">
        <v>122</v>
      </c>
      <c r="E29" s="2" t="s">
        <v>242</v>
      </c>
      <c r="F29" s="230"/>
      <c r="G29" s="230"/>
      <c r="H29" s="230"/>
      <c r="I29" s="230"/>
    </row>
    <row r="30" spans="1:10" s="230" customFormat="1" ht="13.5" x14ac:dyDescent="0.35">
      <c r="B30" s="2"/>
      <c r="C30" s="278"/>
    </row>
    <row r="31" spans="1:10" s="230" customFormat="1" ht="12.5" x14ac:dyDescent="0.25"/>
    <row r="32" spans="1:10" s="273" customFormat="1" ht="12.5" x14ac:dyDescent="0.25">
      <c r="J32" s="280"/>
    </row>
    <row r="33" spans="10:10" s="273" customFormat="1" ht="12.5" x14ac:dyDescent="0.25">
      <c r="J33" s="280"/>
    </row>
    <row r="34" spans="10:10" s="273" customFormat="1" ht="12.5" x14ac:dyDescent="0.25">
      <c r="J34" s="280"/>
    </row>
    <row r="35" spans="10:10" s="273" customFormat="1" ht="12.5" x14ac:dyDescent="0.25">
      <c r="J35" s="280"/>
    </row>
    <row r="36" spans="10:10" s="273" customFormat="1" ht="12.5" x14ac:dyDescent="0.25">
      <c r="J36" s="280"/>
    </row>
    <row r="37" spans="10:10" s="273" customFormat="1" ht="12.5" x14ac:dyDescent="0.25">
      <c r="J37" s="280"/>
    </row>
    <row r="38" spans="10:10" s="273" customFormat="1" ht="12.5" x14ac:dyDescent="0.25">
      <c r="J38" s="280"/>
    </row>
    <row r="39" spans="10:10" s="273" customFormat="1" ht="12.5" x14ac:dyDescent="0.25">
      <c r="J39" s="280"/>
    </row>
    <row r="40" spans="10:10" s="273" customFormat="1" ht="12.5" x14ac:dyDescent="0.25">
      <c r="J40" s="280"/>
    </row>
    <row r="41" spans="10:10" s="273" customFormat="1" ht="12.5" x14ac:dyDescent="0.25">
      <c r="J41" s="280"/>
    </row>
    <row r="42" spans="10:10" s="273" customFormat="1" ht="12.5" x14ac:dyDescent="0.25">
      <c r="J42" s="280"/>
    </row>
    <row r="43" spans="10:10" s="273" customFormat="1" ht="12.5" x14ac:dyDescent="0.25">
      <c r="J43" s="280"/>
    </row>
    <row r="44" spans="10:10" s="273" customFormat="1" ht="12.5" x14ac:dyDescent="0.25">
      <c r="J44" s="280"/>
    </row>
    <row r="45" spans="10:10" s="273" customFormat="1" ht="12.5" x14ac:dyDescent="0.25">
      <c r="J45" s="280"/>
    </row>
    <row r="46" spans="10:10" s="273" customFormat="1" ht="12.5" x14ac:dyDescent="0.25">
      <c r="J46" s="280"/>
    </row>
    <row r="47" spans="10:10" s="273" customFormat="1" ht="12.5" x14ac:dyDescent="0.25">
      <c r="J47" s="280"/>
    </row>
    <row r="48" spans="10:10" s="273" customFormat="1" ht="12.5" x14ac:dyDescent="0.25">
      <c r="J48" s="280"/>
    </row>
    <row r="49" spans="10:10" s="273" customFormat="1" ht="12.5" x14ac:dyDescent="0.25">
      <c r="J49" s="280"/>
    </row>
  </sheetData>
  <mergeCells count="1">
    <mergeCell ref="A1:E1"/>
  </mergeCells>
  <dataValidations count="1">
    <dataValidation allowBlank="1" showInputMessage="1" showErrorMessage="1" error="თვე/დღე/წელი" prompt="თვე/დღე/წელი" sqref="H9:H22" xr:uid="{00000000-0002-0000-1400-000000000000}"/>
  </dataValidations>
  <pageMargins left="0.19685039370078741" right="0.19685039370078741" top="0.74803149606299213" bottom="0.74803149606299213" header="0.31496062992125984" footer="0.31496062992125984"/>
  <pageSetup paperSize="9" scale="8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35"/>
  <sheetViews>
    <sheetView view="pageBreakPreview" zoomScale="80" zoomScaleNormal="100" zoomScaleSheetLayoutView="80" workbookViewId="0">
      <selection activeCell="D7" sqref="D7"/>
    </sheetView>
  </sheetViews>
  <sheetFormatPr defaultColWidth="9.1796875" defaultRowHeight="12.5" x14ac:dyDescent="0.25"/>
  <cols>
    <col min="1" max="1" width="11.7265625" style="143" customWidth="1"/>
    <col min="2" max="2" width="21.54296875" style="143" customWidth="1"/>
    <col min="3" max="3" width="19.1796875" style="143" customWidth="1"/>
    <col min="4" max="4" width="26.54296875" style="143" customWidth="1"/>
    <col min="5" max="6" width="16.54296875" style="143" bestFit="1" customWidth="1"/>
    <col min="7" max="7" width="17" style="143" customWidth="1"/>
    <col min="8" max="8" width="19" style="143" customWidth="1"/>
    <col min="9" max="9" width="24.453125" style="143" customWidth="1"/>
    <col min="10" max="16384" width="9.1796875" style="143"/>
  </cols>
  <sheetData>
    <row r="1" spans="1:13" s="230" customFormat="1" ht="13.5" x14ac:dyDescent="0.3">
      <c r="A1" s="595" t="s">
        <v>485</v>
      </c>
      <c r="B1" s="595"/>
      <c r="C1" s="595"/>
      <c r="D1" s="595"/>
      <c r="E1" s="595"/>
      <c r="F1" s="104"/>
      <c r="G1" s="104"/>
      <c r="H1" s="260"/>
      <c r="I1" s="60" t="s">
        <v>94</v>
      </c>
    </row>
    <row r="2" spans="1:13" s="230" customFormat="1" ht="13.5" x14ac:dyDescent="0.35">
      <c r="A2" s="82" t="s">
        <v>123</v>
      </c>
      <c r="B2" s="104"/>
      <c r="C2" s="104"/>
      <c r="D2" s="104"/>
      <c r="E2" s="104"/>
      <c r="F2" s="104"/>
      <c r="G2" s="104"/>
      <c r="H2" s="260"/>
      <c r="I2" s="220" t="str">
        <f>'ფორმა N1'!M2</f>
        <v>01.01.2023-31.12.2023</v>
      </c>
    </row>
    <row r="3" spans="1:13" s="230" customFormat="1" ht="13.5" x14ac:dyDescent="0.25">
      <c r="A3" s="104"/>
      <c r="B3" s="104"/>
      <c r="C3" s="104"/>
      <c r="D3" s="104"/>
      <c r="E3" s="104"/>
      <c r="F3" s="104"/>
      <c r="G3" s="104"/>
      <c r="H3" s="102"/>
      <c r="I3" s="102"/>
      <c r="M3" s="143"/>
    </row>
    <row r="4" spans="1:13" s="230" customFormat="1" ht="13.5" x14ac:dyDescent="0.35">
      <c r="A4" s="58" t="str">
        <f>'ფორმა N2'!A4</f>
        <v>ანგარიშვალდებული პირის დასახელება:</v>
      </c>
      <c r="B4" s="58"/>
      <c r="C4" s="58"/>
      <c r="D4" s="104"/>
      <c r="E4" s="104"/>
      <c r="F4" s="104"/>
      <c r="G4" s="104"/>
      <c r="H4" s="104"/>
      <c r="I4" s="261"/>
    </row>
    <row r="5" spans="1:13" ht="13.5" x14ac:dyDescent="0.35">
      <c r="A5" s="138" t="str">
        <f>'ფორმა N1'!D4</f>
        <v>პ/გ ”საქართველოს რესპუბლიკური პარტია”</v>
      </c>
      <c r="B5" s="62"/>
      <c r="C5" s="62"/>
      <c r="D5" s="262"/>
      <c r="E5" s="262"/>
      <c r="F5" s="262"/>
      <c r="G5" s="262"/>
      <c r="H5" s="262"/>
      <c r="I5" s="263"/>
    </row>
    <row r="6" spans="1:13" s="230" customFormat="1" ht="14.5" x14ac:dyDescent="0.25">
      <c r="A6" s="103"/>
      <c r="B6" s="104"/>
      <c r="C6" s="104"/>
      <c r="D6" s="104"/>
      <c r="E6" s="104"/>
      <c r="F6" s="104"/>
      <c r="G6" s="104"/>
      <c r="H6" s="104"/>
      <c r="I6" s="104"/>
    </row>
    <row r="7" spans="1:13" s="230" customFormat="1" ht="54" x14ac:dyDescent="0.25">
      <c r="A7" s="264" t="s">
        <v>64</v>
      </c>
      <c r="B7" s="265" t="s">
        <v>332</v>
      </c>
      <c r="C7" s="265" t="s">
        <v>333</v>
      </c>
      <c r="D7" s="265" t="s">
        <v>337</v>
      </c>
      <c r="E7" s="265" t="s">
        <v>338</v>
      </c>
      <c r="F7" s="265" t="s">
        <v>334</v>
      </c>
      <c r="G7" s="265" t="s">
        <v>335</v>
      </c>
      <c r="H7" s="265" t="s">
        <v>345</v>
      </c>
      <c r="I7" s="265" t="s">
        <v>336</v>
      </c>
    </row>
    <row r="8" spans="1:13" s="230" customFormat="1" ht="13.5" x14ac:dyDescent="0.25">
      <c r="A8" s="266">
        <v>1</v>
      </c>
      <c r="B8" s="266">
        <v>2</v>
      </c>
      <c r="C8" s="265">
        <v>3</v>
      </c>
      <c r="D8" s="266">
        <v>6</v>
      </c>
      <c r="E8" s="265">
        <v>7</v>
      </c>
      <c r="F8" s="266">
        <v>8</v>
      </c>
      <c r="G8" s="266">
        <v>9</v>
      </c>
      <c r="H8" s="266">
        <v>10</v>
      </c>
      <c r="I8" s="265">
        <v>11</v>
      </c>
    </row>
    <row r="9" spans="1:13" s="230" customFormat="1" ht="13.5" x14ac:dyDescent="0.25">
      <c r="A9" s="267">
        <v>1</v>
      </c>
      <c r="B9" s="268"/>
      <c r="C9" s="268"/>
      <c r="D9" s="268"/>
      <c r="E9" s="268"/>
      <c r="F9" s="269"/>
      <c r="G9" s="269"/>
      <c r="H9" s="269"/>
      <c r="I9" s="268"/>
    </row>
    <row r="10" spans="1:13" s="230" customFormat="1" ht="13.5" x14ac:dyDescent="0.25">
      <c r="A10" s="267">
        <v>2</v>
      </c>
      <c r="B10" s="268"/>
      <c r="C10" s="268"/>
      <c r="D10" s="268"/>
      <c r="E10" s="268"/>
      <c r="F10" s="269"/>
      <c r="G10" s="269"/>
      <c r="H10" s="269"/>
      <c r="I10" s="268"/>
    </row>
    <row r="11" spans="1:13" s="230" customFormat="1" ht="13.5" x14ac:dyDescent="0.25">
      <c r="A11" s="267">
        <v>3</v>
      </c>
      <c r="B11" s="268"/>
      <c r="C11" s="268"/>
      <c r="D11" s="268"/>
      <c r="E11" s="268"/>
      <c r="F11" s="269"/>
      <c r="G11" s="269"/>
      <c r="H11" s="269"/>
      <c r="I11" s="268"/>
    </row>
    <row r="12" spans="1:13" s="230" customFormat="1" ht="13.5" x14ac:dyDescent="0.25">
      <c r="A12" s="267">
        <v>4</v>
      </c>
      <c r="B12" s="268"/>
      <c r="C12" s="268"/>
      <c r="D12" s="268"/>
      <c r="E12" s="268"/>
      <c r="F12" s="269"/>
      <c r="G12" s="269"/>
      <c r="H12" s="269"/>
      <c r="I12" s="268"/>
    </row>
    <row r="13" spans="1:13" s="230" customFormat="1" ht="13.5" x14ac:dyDescent="0.25">
      <c r="A13" s="267">
        <v>5</v>
      </c>
      <c r="B13" s="268"/>
      <c r="C13" s="268"/>
      <c r="D13" s="268"/>
      <c r="E13" s="268"/>
      <c r="F13" s="269"/>
      <c r="G13" s="269"/>
      <c r="H13" s="269"/>
      <c r="I13" s="268"/>
    </row>
    <row r="14" spans="1:13" s="230" customFormat="1" ht="13.5" x14ac:dyDescent="0.25">
      <c r="A14" s="267">
        <v>6</v>
      </c>
      <c r="B14" s="268"/>
      <c r="C14" s="268"/>
      <c r="D14" s="268"/>
      <c r="E14" s="268"/>
      <c r="F14" s="269"/>
      <c r="G14" s="269"/>
      <c r="H14" s="269"/>
      <c r="I14" s="268"/>
    </row>
    <row r="15" spans="1:13" s="230" customFormat="1" ht="13.5" x14ac:dyDescent="0.25">
      <c r="A15" s="267">
        <v>7</v>
      </c>
      <c r="B15" s="268"/>
      <c r="C15" s="268"/>
      <c r="D15" s="268"/>
      <c r="E15" s="268"/>
      <c r="F15" s="269"/>
      <c r="G15" s="269"/>
      <c r="H15" s="269"/>
      <c r="I15" s="268"/>
    </row>
    <row r="16" spans="1:13" s="230" customFormat="1" ht="13.5" x14ac:dyDescent="0.25">
      <c r="A16" s="267">
        <v>8</v>
      </c>
      <c r="B16" s="268"/>
      <c r="C16" s="268"/>
      <c r="D16" s="268"/>
      <c r="E16" s="268"/>
      <c r="F16" s="269"/>
      <c r="G16" s="269"/>
      <c r="H16" s="269"/>
      <c r="I16" s="268"/>
    </row>
    <row r="17" spans="1:9" s="230" customFormat="1" ht="13.5" x14ac:dyDescent="0.25">
      <c r="A17" s="267">
        <v>9</v>
      </c>
      <c r="B17" s="268"/>
      <c r="C17" s="268"/>
      <c r="D17" s="268"/>
      <c r="E17" s="268"/>
      <c r="F17" s="269"/>
      <c r="G17" s="269"/>
      <c r="H17" s="269"/>
      <c r="I17" s="268"/>
    </row>
    <row r="18" spans="1:9" s="230" customFormat="1" ht="13.5" x14ac:dyDescent="0.25">
      <c r="A18" s="267">
        <v>10</v>
      </c>
      <c r="B18" s="268"/>
      <c r="C18" s="268"/>
      <c r="D18" s="268"/>
      <c r="E18" s="268"/>
      <c r="F18" s="269"/>
      <c r="G18" s="269"/>
      <c r="H18" s="269"/>
      <c r="I18" s="268"/>
    </row>
    <row r="19" spans="1:9" s="230" customFormat="1" ht="13.5" x14ac:dyDescent="0.25">
      <c r="A19" s="267">
        <v>11</v>
      </c>
      <c r="B19" s="268"/>
      <c r="C19" s="268"/>
      <c r="D19" s="268"/>
      <c r="E19" s="268"/>
      <c r="F19" s="269"/>
      <c r="G19" s="269"/>
      <c r="H19" s="269"/>
      <c r="I19" s="268"/>
    </row>
    <row r="20" spans="1:9" s="230" customFormat="1" ht="13.5" x14ac:dyDescent="0.25">
      <c r="A20" s="267">
        <v>12</v>
      </c>
      <c r="B20" s="268"/>
      <c r="C20" s="268"/>
      <c r="D20" s="268"/>
      <c r="E20" s="268"/>
      <c r="F20" s="269"/>
      <c r="G20" s="269"/>
      <c r="H20" s="269"/>
      <c r="I20" s="268"/>
    </row>
    <row r="21" spans="1:9" s="230" customFormat="1" ht="13.5" x14ac:dyDescent="0.25">
      <c r="A21" s="267">
        <v>13</v>
      </c>
      <c r="B21" s="268"/>
      <c r="C21" s="268"/>
      <c r="D21" s="268"/>
      <c r="E21" s="268"/>
      <c r="F21" s="269"/>
      <c r="G21" s="269"/>
      <c r="H21" s="269"/>
      <c r="I21" s="268"/>
    </row>
    <row r="22" spans="1:9" s="230" customFormat="1" ht="13.5" x14ac:dyDescent="0.25">
      <c r="A22" s="267">
        <v>14</v>
      </c>
      <c r="B22" s="268"/>
      <c r="C22" s="268"/>
      <c r="D22" s="268"/>
      <c r="E22" s="268"/>
      <c r="F22" s="269"/>
      <c r="G22" s="269"/>
      <c r="H22" s="269"/>
      <c r="I22" s="268"/>
    </row>
    <row r="23" spans="1:9" s="230" customFormat="1" ht="13.5" x14ac:dyDescent="0.25">
      <c r="A23" s="267">
        <v>15</v>
      </c>
      <c r="B23" s="268"/>
      <c r="C23" s="268"/>
      <c r="D23" s="268"/>
      <c r="E23" s="268"/>
      <c r="F23" s="269"/>
      <c r="G23" s="269"/>
      <c r="H23" s="269"/>
      <c r="I23" s="268"/>
    </row>
    <row r="24" spans="1:9" s="230" customFormat="1" ht="13.5" x14ac:dyDescent="0.25">
      <c r="A24" s="267">
        <v>16</v>
      </c>
      <c r="B24" s="268"/>
      <c r="C24" s="268"/>
      <c r="D24" s="268"/>
      <c r="E24" s="268"/>
      <c r="F24" s="269"/>
      <c r="G24" s="269"/>
      <c r="H24" s="269"/>
      <c r="I24" s="268"/>
    </row>
    <row r="25" spans="1:9" s="230" customFormat="1" ht="13.5" x14ac:dyDescent="0.25">
      <c r="A25" s="267">
        <v>17</v>
      </c>
      <c r="B25" s="268"/>
      <c r="C25" s="268"/>
      <c r="D25" s="268"/>
      <c r="E25" s="268"/>
      <c r="F25" s="269"/>
      <c r="G25" s="269"/>
      <c r="H25" s="269"/>
      <c r="I25" s="268"/>
    </row>
    <row r="26" spans="1:9" s="230" customFormat="1" ht="13.5" x14ac:dyDescent="0.25">
      <c r="A26" s="267">
        <v>18</v>
      </c>
      <c r="B26" s="268"/>
      <c r="C26" s="268"/>
      <c r="D26" s="268"/>
      <c r="E26" s="268"/>
      <c r="F26" s="269"/>
      <c r="G26" s="269"/>
      <c r="H26" s="269"/>
      <c r="I26" s="268"/>
    </row>
    <row r="27" spans="1:9" s="230" customFormat="1" ht="13.5" x14ac:dyDescent="0.25">
      <c r="A27" s="267" t="s">
        <v>251</v>
      </c>
      <c r="B27" s="268"/>
      <c r="C27" s="268"/>
      <c r="D27" s="268"/>
      <c r="E27" s="268"/>
      <c r="F27" s="269"/>
      <c r="G27" s="269"/>
      <c r="H27" s="269"/>
      <c r="I27" s="268"/>
    </row>
    <row r="28" spans="1:9" x14ac:dyDescent="0.25">
      <c r="A28" s="270"/>
      <c r="B28" s="270"/>
      <c r="C28" s="270"/>
      <c r="D28" s="270"/>
      <c r="E28" s="270"/>
      <c r="F28" s="270"/>
      <c r="G28" s="270"/>
      <c r="H28" s="270"/>
      <c r="I28" s="270"/>
    </row>
    <row r="29" spans="1:9" x14ac:dyDescent="0.25">
      <c r="A29" s="270"/>
      <c r="B29" s="270"/>
      <c r="C29" s="270"/>
      <c r="D29" s="270"/>
      <c r="E29" s="270"/>
      <c r="F29" s="270"/>
      <c r="G29" s="270"/>
      <c r="H29" s="270"/>
      <c r="I29" s="270"/>
    </row>
    <row r="30" spans="1:9" ht="13" x14ac:dyDescent="0.3">
      <c r="A30" s="271"/>
      <c r="B30" s="270"/>
      <c r="C30" s="270"/>
      <c r="D30" s="270"/>
      <c r="E30" s="270"/>
      <c r="F30" s="270"/>
      <c r="G30" s="270"/>
      <c r="H30" s="270"/>
      <c r="I30" s="270"/>
    </row>
    <row r="31" spans="1:9" ht="13.5" x14ac:dyDescent="0.35">
      <c r="A31" s="118"/>
      <c r="B31" s="120" t="s">
        <v>93</v>
      </c>
      <c r="C31" s="118"/>
      <c r="D31" s="118"/>
      <c r="E31" s="121"/>
      <c r="F31" s="118"/>
      <c r="G31" s="118"/>
      <c r="H31" s="118"/>
      <c r="I31" s="118"/>
    </row>
    <row r="32" spans="1:9" ht="13.5" x14ac:dyDescent="0.35">
      <c r="A32" s="118"/>
      <c r="B32" s="118"/>
      <c r="C32" s="122"/>
      <c r="D32" s="118"/>
      <c r="F32" s="122"/>
      <c r="G32" s="272"/>
    </row>
    <row r="33" spans="2:6" ht="13.5" x14ac:dyDescent="0.35">
      <c r="B33" s="118"/>
      <c r="C33" s="123" t="s">
        <v>241</v>
      </c>
      <c r="D33" s="118"/>
      <c r="F33" s="124" t="s">
        <v>246</v>
      </c>
    </row>
    <row r="34" spans="2:6" ht="13.5" x14ac:dyDescent="0.35">
      <c r="B34" s="118"/>
      <c r="C34" s="125" t="s">
        <v>122</v>
      </c>
      <c r="D34" s="118"/>
      <c r="F34" s="118" t="s">
        <v>242</v>
      </c>
    </row>
    <row r="35" spans="2:6" ht="13.5" x14ac:dyDescent="0.35">
      <c r="B35" s="118"/>
      <c r="C35" s="125"/>
    </row>
  </sheetData>
  <mergeCells count="1">
    <mergeCell ref="A1:E1"/>
  </mergeCells>
  <pageMargins left="0.7" right="0.7" top="0.75" bottom="0.75" header="0.3" footer="0.3"/>
  <pageSetup scale="72"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42"/>
  <sheetViews>
    <sheetView view="pageBreakPreview" zoomScale="80" zoomScaleNormal="100" zoomScaleSheetLayoutView="80" workbookViewId="0">
      <selection activeCell="A29" sqref="A29:XFD37"/>
    </sheetView>
  </sheetViews>
  <sheetFormatPr defaultColWidth="9.1796875" defaultRowHeight="13.5" x14ac:dyDescent="0.35"/>
  <cols>
    <col min="1" max="1" width="10" style="118" customWidth="1"/>
    <col min="2" max="2" width="19.54296875" style="118" customWidth="1"/>
    <col min="3" max="3" width="30" style="118" customWidth="1"/>
    <col min="4" max="4" width="29" style="118" customWidth="1"/>
    <col min="5" max="5" width="22.54296875" style="118" customWidth="1"/>
    <col min="6" max="6" width="20" style="118" customWidth="1"/>
    <col min="7" max="7" width="29.26953125" style="118" customWidth="1"/>
    <col min="8" max="8" width="27.1796875" style="118" customWidth="1"/>
    <col min="9" max="9" width="26.453125" style="118" customWidth="1"/>
    <col min="10" max="10" width="0.54296875" style="118" customWidth="1"/>
    <col min="11" max="16384" width="9.1796875" style="118"/>
  </cols>
  <sheetData>
    <row r="1" spans="1:10" x14ac:dyDescent="0.35">
      <c r="A1" s="570" t="s">
        <v>483</v>
      </c>
      <c r="B1" s="570"/>
      <c r="C1" s="570"/>
      <c r="D1" s="570"/>
      <c r="E1" s="58"/>
      <c r="F1" s="58"/>
      <c r="G1" s="58"/>
      <c r="H1" s="58"/>
      <c r="I1" s="225" t="s">
        <v>181</v>
      </c>
      <c r="J1" s="116"/>
    </row>
    <row r="2" spans="1:10" x14ac:dyDescent="0.35">
      <c r="A2" s="58" t="s">
        <v>123</v>
      </c>
      <c r="B2" s="58"/>
      <c r="C2" s="58"/>
      <c r="D2" s="58"/>
      <c r="E2" s="58"/>
      <c r="F2" s="58"/>
      <c r="G2" s="58"/>
      <c r="H2" s="58"/>
      <c r="I2" s="117" t="str">
        <f>'ფორმა N1'!M2</f>
        <v>01.01.2023-31.12.2023</v>
      </c>
      <c r="J2" s="116"/>
    </row>
    <row r="3" spans="1:10" x14ac:dyDescent="0.35">
      <c r="A3" s="58"/>
      <c r="B3" s="58"/>
      <c r="C3" s="58"/>
      <c r="D3" s="58"/>
      <c r="E3" s="58"/>
      <c r="F3" s="58"/>
      <c r="G3" s="58"/>
      <c r="H3" s="58"/>
      <c r="I3" s="79"/>
      <c r="J3" s="116"/>
    </row>
    <row r="4" spans="1:10" x14ac:dyDescent="0.35">
      <c r="A4" s="59" t="str">
        <f>'[4]ფორმა N2'!A4</f>
        <v>ანგარიშვალდებული პირის დასახელება:</v>
      </c>
      <c r="B4" s="58"/>
      <c r="C4" s="58"/>
      <c r="D4" s="58"/>
      <c r="E4" s="58"/>
      <c r="F4" s="58"/>
      <c r="G4" s="58"/>
      <c r="H4" s="58"/>
      <c r="I4" s="58"/>
      <c r="J4" s="81"/>
    </row>
    <row r="5" spans="1:10" x14ac:dyDescent="0.35">
      <c r="A5" s="138" t="str">
        <f>'ფორმა N1'!D4</f>
        <v>პ/გ ”საქართველოს რესპუბლიკური პარტია”</v>
      </c>
      <c r="B5" s="138"/>
      <c r="C5" s="138"/>
      <c r="D5" s="138"/>
      <c r="E5" s="138"/>
      <c r="F5" s="138"/>
      <c r="G5" s="138"/>
      <c r="H5" s="138"/>
      <c r="I5" s="138"/>
      <c r="J5" s="124"/>
    </row>
    <row r="6" spans="1:10" x14ac:dyDescent="0.35">
      <c r="A6" s="59"/>
      <c r="B6" s="58"/>
      <c r="C6" s="58"/>
      <c r="D6" s="58"/>
      <c r="E6" s="58"/>
      <c r="F6" s="58"/>
      <c r="G6" s="58"/>
      <c r="H6" s="58"/>
      <c r="I6" s="58"/>
      <c r="J6" s="81"/>
    </row>
    <row r="7" spans="1:10" x14ac:dyDescent="0.35">
      <c r="A7" s="58"/>
      <c r="B7" s="58"/>
      <c r="C7" s="58"/>
      <c r="D7" s="58"/>
      <c r="E7" s="58"/>
      <c r="F7" s="58"/>
      <c r="G7" s="58"/>
      <c r="H7" s="58"/>
      <c r="I7" s="58"/>
      <c r="J7" s="82"/>
    </row>
    <row r="8" spans="1:10" ht="63.75" customHeight="1" x14ac:dyDescent="0.35">
      <c r="A8" s="247" t="s">
        <v>64</v>
      </c>
      <c r="B8" s="248" t="s">
        <v>328</v>
      </c>
      <c r="C8" s="249" t="s">
        <v>364</v>
      </c>
      <c r="D8" s="249" t="s">
        <v>365</v>
      </c>
      <c r="E8" s="249" t="s">
        <v>329</v>
      </c>
      <c r="F8" s="249" t="s">
        <v>342</v>
      </c>
      <c r="G8" s="249" t="s">
        <v>343</v>
      </c>
      <c r="H8" s="249" t="s">
        <v>366</v>
      </c>
      <c r="I8" s="250" t="s">
        <v>344</v>
      </c>
      <c r="J8" s="82"/>
    </row>
    <row r="9" spans="1:10" x14ac:dyDescent="0.35">
      <c r="A9" s="251">
        <v>1</v>
      </c>
      <c r="B9" s="241"/>
      <c r="C9" s="252"/>
      <c r="D9" s="252"/>
      <c r="E9" s="253"/>
      <c r="F9" s="253"/>
      <c r="G9" s="253"/>
      <c r="H9" s="253"/>
      <c r="I9" s="253"/>
      <c r="J9" s="82"/>
    </row>
    <row r="10" spans="1:10" x14ac:dyDescent="0.35">
      <c r="A10" s="251">
        <v>2</v>
      </c>
      <c r="B10" s="241"/>
      <c r="C10" s="252"/>
      <c r="D10" s="252"/>
      <c r="E10" s="253"/>
      <c r="F10" s="253"/>
      <c r="G10" s="253"/>
      <c r="H10" s="253"/>
      <c r="I10" s="253"/>
      <c r="J10" s="82"/>
    </row>
    <row r="11" spans="1:10" x14ac:dyDescent="0.35">
      <c r="A11" s="251">
        <v>3</v>
      </c>
      <c r="B11" s="241"/>
      <c r="C11" s="252"/>
      <c r="D11" s="252"/>
      <c r="E11" s="253"/>
      <c r="F11" s="253"/>
      <c r="G11" s="253"/>
      <c r="H11" s="253"/>
      <c r="I11" s="253"/>
      <c r="J11" s="82"/>
    </row>
    <row r="12" spans="1:10" x14ac:dyDescent="0.35">
      <c r="A12" s="251">
        <v>4</v>
      </c>
      <c r="B12" s="241"/>
      <c r="C12" s="252"/>
      <c r="D12" s="252"/>
      <c r="E12" s="253"/>
      <c r="F12" s="253"/>
      <c r="G12" s="253"/>
      <c r="H12" s="253"/>
      <c r="I12" s="253"/>
      <c r="J12" s="82"/>
    </row>
    <row r="13" spans="1:10" x14ac:dyDescent="0.35">
      <c r="A13" s="251">
        <v>5</v>
      </c>
      <c r="B13" s="241"/>
      <c r="C13" s="252"/>
      <c r="D13" s="252"/>
      <c r="E13" s="253"/>
      <c r="F13" s="253"/>
      <c r="G13" s="253"/>
      <c r="H13" s="253"/>
      <c r="I13" s="253"/>
      <c r="J13" s="82"/>
    </row>
    <row r="14" spans="1:10" x14ac:dyDescent="0.35">
      <c r="A14" s="251">
        <v>6</v>
      </c>
      <c r="B14" s="241"/>
      <c r="C14" s="252"/>
      <c r="D14" s="252"/>
      <c r="E14" s="253"/>
      <c r="F14" s="253"/>
      <c r="G14" s="253"/>
      <c r="H14" s="253"/>
      <c r="I14" s="253"/>
      <c r="J14" s="82"/>
    </row>
    <row r="15" spans="1:10" x14ac:dyDescent="0.35">
      <c r="A15" s="251">
        <v>7</v>
      </c>
      <c r="B15" s="241"/>
      <c r="C15" s="252"/>
      <c r="D15" s="252"/>
      <c r="E15" s="253"/>
      <c r="F15" s="253"/>
      <c r="G15" s="253"/>
      <c r="H15" s="253"/>
      <c r="I15" s="253"/>
      <c r="J15" s="82"/>
    </row>
    <row r="16" spans="1:10" x14ac:dyDescent="0.35">
      <c r="A16" s="251">
        <v>8</v>
      </c>
      <c r="B16" s="241"/>
      <c r="C16" s="252"/>
      <c r="D16" s="252"/>
      <c r="E16" s="253"/>
      <c r="F16" s="253"/>
      <c r="G16" s="253"/>
      <c r="H16" s="253"/>
      <c r="I16" s="253"/>
      <c r="J16" s="82"/>
    </row>
    <row r="17" spans="1:10" x14ac:dyDescent="0.35">
      <c r="A17" s="251">
        <v>9</v>
      </c>
      <c r="B17" s="241"/>
      <c r="C17" s="252"/>
      <c r="D17" s="252"/>
      <c r="E17" s="253"/>
      <c r="F17" s="253"/>
      <c r="G17" s="253"/>
      <c r="H17" s="253"/>
      <c r="I17" s="253"/>
      <c r="J17" s="82"/>
    </row>
    <row r="18" spans="1:10" x14ac:dyDescent="0.35">
      <c r="A18" s="251">
        <v>10</v>
      </c>
      <c r="B18" s="241"/>
      <c r="C18" s="252"/>
      <c r="D18" s="252"/>
      <c r="E18" s="253"/>
      <c r="F18" s="253"/>
      <c r="G18" s="253"/>
      <c r="H18" s="253"/>
      <c r="I18" s="253"/>
      <c r="J18" s="82"/>
    </row>
    <row r="19" spans="1:10" x14ac:dyDescent="0.35">
      <c r="A19" s="251">
        <v>11</v>
      </c>
      <c r="B19" s="241"/>
      <c r="C19" s="252"/>
      <c r="D19" s="252"/>
      <c r="E19" s="253"/>
      <c r="F19" s="253"/>
      <c r="G19" s="253"/>
      <c r="H19" s="253"/>
      <c r="I19" s="253"/>
      <c r="J19" s="82"/>
    </row>
    <row r="20" spans="1:10" x14ac:dyDescent="0.35">
      <c r="A20" s="251">
        <v>12</v>
      </c>
      <c r="B20" s="241"/>
      <c r="C20" s="252"/>
      <c r="D20" s="252"/>
      <c r="E20" s="253"/>
      <c r="F20" s="253"/>
      <c r="G20" s="253"/>
      <c r="H20" s="253"/>
      <c r="I20" s="253"/>
      <c r="J20" s="82"/>
    </row>
    <row r="21" spans="1:10" x14ac:dyDescent="0.35">
      <c r="A21" s="251">
        <v>13</v>
      </c>
      <c r="B21" s="241"/>
      <c r="C21" s="252"/>
      <c r="D21" s="252"/>
      <c r="E21" s="253"/>
      <c r="F21" s="253"/>
      <c r="G21" s="253"/>
      <c r="H21" s="253"/>
      <c r="I21" s="253"/>
      <c r="J21" s="82"/>
    </row>
    <row r="22" spans="1:10" x14ac:dyDescent="0.35">
      <c r="A22" s="251">
        <v>14</v>
      </c>
      <c r="B22" s="241"/>
      <c r="C22" s="252"/>
      <c r="D22" s="252"/>
      <c r="E22" s="253"/>
      <c r="F22" s="253"/>
      <c r="G22" s="253"/>
      <c r="H22" s="253"/>
      <c r="I22" s="253"/>
      <c r="J22" s="82"/>
    </row>
    <row r="23" spans="1:10" x14ac:dyDescent="0.35">
      <c r="A23" s="251">
        <v>15</v>
      </c>
      <c r="B23" s="241"/>
      <c r="C23" s="252"/>
      <c r="D23" s="252"/>
      <c r="E23" s="253"/>
      <c r="F23" s="253"/>
      <c r="G23" s="253"/>
      <c r="H23" s="253"/>
      <c r="I23" s="253"/>
      <c r="J23" s="82"/>
    </row>
    <row r="24" spans="1:10" x14ac:dyDescent="0.35">
      <c r="A24" s="251">
        <v>16</v>
      </c>
      <c r="B24" s="241"/>
      <c r="C24" s="252"/>
      <c r="D24" s="252"/>
      <c r="E24" s="253"/>
      <c r="F24" s="253"/>
      <c r="G24" s="253"/>
      <c r="H24" s="253"/>
      <c r="I24" s="253"/>
      <c r="J24" s="82"/>
    </row>
    <row r="25" spans="1:10" x14ac:dyDescent="0.35">
      <c r="A25" s="251">
        <v>17</v>
      </c>
      <c r="B25" s="241"/>
      <c r="C25" s="252"/>
      <c r="D25" s="252"/>
      <c r="E25" s="253"/>
      <c r="F25" s="253"/>
      <c r="G25" s="253"/>
      <c r="H25" s="253"/>
      <c r="I25" s="253"/>
      <c r="J25" s="82"/>
    </row>
    <row r="26" spans="1:10" x14ac:dyDescent="0.35">
      <c r="A26" s="251">
        <v>18</v>
      </c>
      <c r="B26" s="241"/>
      <c r="C26" s="252"/>
      <c r="D26" s="252"/>
      <c r="E26" s="253"/>
      <c r="F26" s="253"/>
      <c r="G26" s="253"/>
      <c r="H26" s="253"/>
      <c r="I26" s="253"/>
      <c r="J26" s="82"/>
    </row>
    <row r="27" spans="1:10" x14ac:dyDescent="0.35">
      <c r="A27" s="251">
        <v>19</v>
      </c>
      <c r="B27" s="241"/>
      <c r="C27" s="252"/>
      <c r="D27" s="252"/>
      <c r="E27" s="253"/>
      <c r="F27" s="253"/>
      <c r="G27" s="253"/>
      <c r="H27" s="253"/>
      <c r="I27" s="253"/>
      <c r="J27" s="82"/>
    </row>
    <row r="28" spans="1:10" x14ac:dyDescent="0.35">
      <c r="A28" s="251">
        <v>20</v>
      </c>
      <c r="B28" s="241"/>
      <c r="C28" s="252"/>
      <c r="D28" s="252"/>
      <c r="E28" s="253"/>
      <c r="F28" s="253"/>
      <c r="G28" s="253"/>
      <c r="H28" s="253"/>
      <c r="I28" s="253"/>
      <c r="J28" s="82"/>
    </row>
    <row r="29" spans="1:10" x14ac:dyDescent="0.35">
      <c r="A29" s="251" t="s">
        <v>251</v>
      </c>
      <c r="B29" s="241"/>
      <c r="C29" s="254"/>
      <c r="D29" s="254"/>
      <c r="E29" s="255"/>
      <c r="F29" s="255"/>
      <c r="G29" s="256"/>
      <c r="H29" s="257" t="s">
        <v>463</v>
      </c>
      <c r="I29" s="258">
        <f>SUM(I9:I28)</f>
        <v>0</v>
      </c>
      <c r="J29" s="82"/>
    </row>
    <row r="31" spans="1:10" x14ac:dyDescent="0.35">
      <c r="A31" s="571" t="s">
        <v>484</v>
      </c>
      <c r="B31" s="571"/>
      <c r="C31" s="571"/>
      <c r="D31" s="571"/>
      <c r="E31" s="571"/>
      <c r="F31" s="571"/>
      <c r="G31" s="571"/>
    </row>
    <row r="33" spans="1:12" x14ac:dyDescent="0.35">
      <c r="B33" s="120" t="s">
        <v>93</v>
      </c>
      <c r="F33" s="121"/>
    </row>
    <row r="34" spans="1:12" x14ac:dyDescent="0.35">
      <c r="F34" s="143"/>
      <c r="I34" s="143"/>
      <c r="J34" s="143"/>
      <c r="K34" s="143"/>
      <c r="L34" s="143"/>
    </row>
    <row r="35" spans="1:12" x14ac:dyDescent="0.35">
      <c r="C35" s="122"/>
      <c r="F35" s="122"/>
      <c r="G35" s="122"/>
      <c r="H35" s="124"/>
      <c r="I35" s="259"/>
      <c r="J35" s="143"/>
      <c r="K35" s="143"/>
      <c r="L35" s="143"/>
    </row>
    <row r="36" spans="1:12" x14ac:dyDescent="0.35">
      <c r="A36" s="143"/>
      <c r="C36" s="123" t="s">
        <v>241</v>
      </c>
      <c r="F36" s="124" t="s">
        <v>246</v>
      </c>
      <c r="G36" s="123"/>
      <c r="H36" s="123"/>
      <c r="I36" s="259"/>
      <c r="J36" s="143"/>
      <c r="K36" s="143"/>
      <c r="L36" s="143"/>
    </row>
    <row r="37" spans="1:12" x14ac:dyDescent="0.35">
      <c r="A37" s="143"/>
      <c r="C37" s="125" t="s">
        <v>122</v>
      </c>
      <c r="F37" s="118" t="s">
        <v>242</v>
      </c>
      <c r="I37" s="143"/>
      <c r="J37" s="143"/>
      <c r="K37" s="143"/>
      <c r="L37" s="143"/>
    </row>
    <row r="38" spans="1:12" s="143" customFormat="1" x14ac:dyDescent="0.35">
      <c r="B38" s="118"/>
      <c r="C38" s="125"/>
      <c r="G38" s="125"/>
      <c r="H38" s="125"/>
    </row>
    <row r="39" spans="1:12" s="143" customFormat="1" ht="12.5" x14ac:dyDescent="0.25"/>
    <row r="40" spans="1:12" s="143" customFormat="1" ht="12.5" x14ac:dyDescent="0.25"/>
    <row r="41" spans="1:12" s="143" customFormat="1" ht="12.5" x14ac:dyDescent="0.25"/>
    <row r="42" spans="1:12" s="143" customFormat="1" ht="12.5" x14ac:dyDescent="0.25"/>
  </sheetData>
  <mergeCells count="2">
    <mergeCell ref="A1:D1"/>
    <mergeCell ref="A31:G31"/>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29" xr:uid="{00000000-0002-0000-1600-000000000000}"/>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35"/>
  <sheetViews>
    <sheetView showGridLines="0" view="pageBreakPreview" zoomScale="80" zoomScaleSheetLayoutView="80" workbookViewId="0">
      <selection activeCell="A7" sqref="A7:XFD7"/>
    </sheetView>
  </sheetViews>
  <sheetFormatPr defaultColWidth="9.1796875" defaultRowHeight="12.5" x14ac:dyDescent="0.25"/>
  <cols>
    <col min="1" max="1" width="3.453125" style="233" customWidth="1"/>
    <col min="2" max="2" width="11" style="233" customWidth="1"/>
    <col min="3" max="3" width="23.453125" style="233" customWidth="1"/>
    <col min="4" max="4" width="13.26953125" style="233" customWidth="1"/>
    <col min="5" max="5" width="10.26953125" style="233" customWidth="1"/>
    <col min="6" max="6" width="11.54296875" style="233" customWidth="1"/>
    <col min="7" max="7" width="12.26953125" style="233" customWidth="1"/>
    <col min="8" max="8" width="16.81640625" style="233" customWidth="1"/>
    <col min="9" max="9" width="17.54296875" style="233" customWidth="1"/>
    <col min="10" max="11" width="12.453125" style="233" customWidth="1"/>
    <col min="12" max="12" width="24.81640625" style="233" customWidth="1"/>
    <col min="13" max="13" width="18.54296875" style="233" customWidth="1"/>
    <col min="14" max="14" width="0.81640625" style="233" customWidth="1"/>
    <col min="15" max="16384" width="9.1796875" style="233"/>
  </cols>
  <sheetData>
    <row r="1" spans="1:15" ht="14.5" x14ac:dyDescent="0.3">
      <c r="A1" s="596" t="s">
        <v>462</v>
      </c>
      <c r="B1" s="596"/>
      <c r="C1" s="596"/>
      <c r="D1" s="596"/>
      <c r="E1" s="596"/>
      <c r="F1" s="596"/>
      <c r="G1" s="596"/>
      <c r="H1" s="232"/>
      <c r="I1" s="231"/>
      <c r="J1" s="161"/>
      <c r="K1" s="161"/>
      <c r="L1" s="225"/>
      <c r="M1" s="550" t="s">
        <v>94</v>
      </c>
      <c r="N1" s="550"/>
      <c r="O1" s="550"/>
    </row>
    <row r="2" spans="1:15" ht="13.5" x14ac:dyDescent="0.25">
      <c r="A2" s="231" t="s">
        <v>285</v>
      </c>
      <c r="B2" s="232"/>
      <c r="C2" s="232"/>
      <c r="D2" s="234"/>
      <c r="E2" s="234"/>
      <c r="F2" s="234"/>
      <c r="G2" s="234"/>
      <c r="H2" s="234"/>
      <c r="I2" s="232"/>
      <c r="J2" s="232"/>
      <c r="K2" s="232"/>
      <c r="L2" s="232"/>
      <c r="M2" s="550" t="s">
        <v>572</v>
      </c>
      <c r="N2" s="550"/>
      <c r="O2" s="550"/>
    </row>
    <row r="3" spans="1:15" x14ac:dyDescent="0.25">
      <c r="A3" s="231"/>
      <c r="B3" s="232"/>
      <c r="C3" s="232"/>
      <c r="D3" s="234"/>
      <c r="E3" s="234"/>
      <c r="F3" s="234"/>
      <c r="G3" s="234"/>
      <c r="H3" s="234"/>
      <c r="I3" s="232"/>
      <c r="J3" s="232"/>
      <c r="K3" s="232"/>
      <c r="L3" s="232"/>
      <c r="M3" s="232"/>
      <c r="N3" s="231"/>
    </row>
    <row r="4" spans="1:15" ht="13.5" x14ac:dyDescent="0.35">
      <c r="A4" s="89" t="s">
        <v>247</v>
      </c>
      <c r="B4" s="232"/>
      <c r="C4" s="232"/>
      <c r="D4" s="235"/>
      <c r="E4" s="236"/>
      <c r="F4" s="235"/>
      <c r="G4" s="234"/>
      <c r="H4" s="234"/>
      <c r="I4" s="234"/>
      <c r="J4" s="234"/>
      <c r="K4" s="234"/>
      <c r="L4" s="232"/>
      <c r="M4" s="234"/>
      <c r="N4" s="231"/>
    </row>
    <row r="5" spans="1:15" ht="13" x14ac:dyDescent="0.3">
      <c r="A5" s="397" t="str">
        <f>'ფორმა N1'!D4</f>
        <v>პ/გ ”საქართველოს რესპუბლიკური პარტია”</v>
      </c>
      <c r="B5" s="397"/>
      <c r="C5" s="237"/>
      <c r="D5" s="237"/>
      <c r="E5" s="238"/>
      <c r="F5" s="238"/>
      <c r="G5" s="238"/>
      <c r="H5" s="238"/>
      <c r="I5" s="238"/>
      <c r="J5" s="238"/>
      <c r="K5" s="238"/>
      <c r="L5" s="238"/>
      <c r="M5" s="238"/>
      <c r="N5" s="231"/>
    </row>
    <row r="6" spans="1:15" ht="13" thickBot="1" x14ac:dyDescent="0.3">
      <c r="A6" s="239"/>
      <c r="B6" s="239"/>
      <c r="C6" s="239"/>
      <c r="D6" s="239"/>
      <c r="E6" s="239"/>
      <c r="F6" s="239"/>
      <c r="G6" s="239"/>
      <c r="H6" s="239"/>
      <c r="I6" s="239"/>
      <c r="J6" s="239"/>
      <c r="K6" s="239"/>
      <c r="L6" s="239"/>
      <c r="M6" s="239"/>
      <c r="N6" s="231"/>
    </row>
    <row r="7" spans="1:15" ht="61.5" customHeight="1" x14ac:dyDescent="0.25">
      <c r="A7" s="212" t="s">
        <v>64</v>
      </c>
      <c r="B7" s="127" t="s">
        <v>356</v>
      </c>
      <c r="C7" s="127" t="s">
        <v>357</v>
      </c>
      <c r="D7" s="128" t="s">
        <v>358</v>
      </c>
      <c r="E7" s="128" t="s">
        <v>248</v>
      </c>
      <c r="F7" s="128" t="s">
        <v>447</v>
      </c>
      <c r="G7" s="128" t="s">
        <v>448</v>
      </c>
      <c r="H7" s="127" t="s">
        <v>359</v>
      </c>
      <c r="I7" s="127" t="s">
        <v>360</v>
      </c>
      <c r="J7" s="127" t="s">
        <v>449</v>
      </c>
      <c r="K7" s="128" t="s">
        <v>450</v>
      </c>
      <c r="L7" s="128" t="s">
        <v>481</v>
      </c>
      <c r="M7" s="128" t="s">
        <v>355</v>
      </c>
      <c r="N7" s="231"/>
    </row>
    <row r="8" spans="1:15" ht="13" x14ac:dyDescent="0.25">
      <c r="A8" s="126">
        <v>1</v>
      </c>
      <c r="B8" s="127">
        <v>2</v>
      </c>
      <c r="C8" s="127">
        <v>3</v>
      </c>
      <c r="D8" s="128">
        <v>4</v>
      </c>
      <c r="E8" s="128">
        <v>5</v>
      </c>
      <c r="F8" s="128">
        <v>6</v>
      </c>
      <c r="G8" s="128">
        <v>7</v>
      </c>
      <c r="H8" s="128">
        <v>8</v>
      </c>
      <c r="I8" s="128">
        <v>9</v>
      </c>
      <c r="J8" s="128">
        <v>10</v>
      </c>
      <c r="K8" s="128">
        <v>11</v>
      </c>
      <c r="L8" s="128">
        <v>12</v>
      </c>
      <c r="M8" s="128">
        <v>13</v>
      </c>
      <c r="N8" s="231"/>
    </row>
    <row r="9" spans="1:15" ht="14.5" x14ac:dyDescent="0.35">
      <c r="A9" s="240">
        <v>1</v>
      </c>
      <c r="B9" s="241"/>
      <c r="C9" s="242"/>
      <c r="D9" s="240"/>
      <c r="E9" s="240"/>
      <c r="F9" s="240"/>
      <c r="G9" s="240"/>
      <c r="H9" s="240"/>
      <c r="I9" s="240"/>
      <c r="J9" s="240"/>
      <c r="K9" s="240"/>
      <c r="L9" s="240"/>
      <c r="M9" s="243" t="str">
        <f t="shared" ref="M9:M25" si="0">IF(ISBLANK(B9),"",$M$2)</f>
        <v/>
      </c>
      <c r="N9" s="231"/>
    </row>
    <row r="10" spans="1:15" ht="14.5" x14ac:dyDescent="0.35">
      <c r="A10" s="240">
        <v>2</v>
      </c>
      <c r="B10" s="241"/>
      <c r="C10" s="242"/>
      <c r="D10" s="240"/>
      <c r="E10" s="240"/>
      <c r="F10" s="240"/>
      <c r="G10" s="240"/>
      <c r="H10" s="240"/>
      <c r="I10" s="240"/>
      <c r="J10" s="240"/>
      <c r="K10" s="240"/>
      <c r="L10" s="240"/>
      <c r="M10" s="243" t="str">
        <f t="shared" si="0"/>
        <v/>
      </c>
      <c r="N10" s="231"/>
    </row>
    <row r="11" spans="1:15" ht="14.5" x14ac:dyDescent="0.35">
      <c r="A11" s="240">
        <v>3</v>
      </c>
      <c r="B11" s="241"/>
      <c r="C11" s="242"/>
      <c r="D11" s="240"/>
      <c r="E11" s="240"/>
      <c r="F11" s="240"/>
      <c r="G11" s="240"/>
      <c r="H11" s="240"/>
      <c r="I11" s="240"/>
      <c r="J11" s="240"/>
      <c r="K11" s="240"/>
      <c r="L11" s="240"/>
      <c r="M11" s="243" t="str">
        <f t="shared" si="0"/>
        <v/>
      </c>
      <c r="N11" s="231"/>
    </row>
    <row r="12" spans="1:15" ht="14.5" x14ac:dyDescent="0.35">
      <c r="A12" s="240">
        <v>4</v>
      </c>
      <c r="B12" s="241"/>
      <c r="C12" s="242"/>
      <c r="D12" s="240"/>
      <c r="E12" s="240"/>
      <c r="F12" s="240"/>
      <c r="G12" s="240"/>
      <c r="H12" s="240"/>
      <c r="I12" s="240"/>
      <c r="J12" s="240"/>
      <c r="K12" s="240"/>
      <c r="L12" s="240"/>
      <c r="M12" s="243" t="str">
        <f t="shared" si="0"/>
        <v/>
      </c>
      <c r="N12" s="231"/>
    </row>
    <row r="13" spans="1:15" ht="14.5" x14ac:dyDescent="0.35">
      <c r="A13" s="240">
        <v>5</v>
      </c>
      <c r="B13" s="241"/>
      <c r="C13" s="242"/>
      <c r="D13" s="240"/>
      <c r="E13" s="240"/>
      <c r="F13" s="240"/>
      <c r="G13" s="240"/>
      <c r="H13" s="240"/>
      <c r="I13" s="240"/>
      <c r="J13" s="240"/>
      <c r="K13" s="240"/>
      <c r="L13" s="240"/>
      <c r="M13" s="243" t="str">
        <f t="shared" si="0"/>
        <v/>
      </c>
      <c r="N13" s="231"/>
    </row>
    <row r="14" spans="1:15" ht="14.5" x14ac:dyDescent="0.35">
      <c r="A14" s="240">
        <v>6</v>
      </c>
      <c r="B14" s="241"/>
      <c r="C14" s="242"/>
      <c r="D14" s="240"/>
      <c r="E14" s="240"/>
      <c r="F14" s="240"/>
      <c r="G14" s="240"/>
      <c r="H14" s="240"/>
      <c r="I14" s="240"/>
      <c r="J14" s="240"/>
      <c r="K14" s="240"/>
      <c r="L14" s="240"/>
      <c r="M14" s="243" t="str">
        <f t="shared" si="0"/>
        <v/>
      </c>
      <c r="N14" s="231"/>
    </row>
    <row r="15" spans="1:15" ht="14.5" x14ac:dyDescent="0.35">
      <c r="A15" s="240">
        <v>7</v>
      </c>
      <c r="B15" s="241"/>
      <c r="C15" s="242"/>
      <c r="D15" s="240"/>
      <c r="E15" s="240"/>
      <c r="F15" s="240"/>
      <c r="G15" s="240"/>
      <c r="H15" s="240"/>
      <c r="I15" s="240"/>
      <c r="J15" s="240"/>
      <c r="K15" s="240"/>
      <c r="L15" s="240"/>
      <c r="M15" s="243" t="str">
        <f t="shared" si="0"/>
        <v/>
      </c>
      <c r="N15" s="231"/>
    </row>
    <row r="16" spans="1:15" ht="14.5" x14ac:dyDescent="0.35">
      <c r="A16" s="240">
        <v>8</v>
      </c>
      <c r="B16" s="241"/>
      <c r="C16" s="242"/>
      <c r="D16" s="240"/>
      <c r="E16" s="240"/>
      <c r="F16" s="240"/>
      <c r="G16" s="240"/>
      <c r="H16" s="240"/>
      <c r="I16" s="240"/>
      <c r="J16" s="240"/>
      <c r="K16" s="240"/>
      <c r="L16" s="240"/>
      <c r="M16" s="243" t="str">
        <f t="shared" si="0"/>
        <v/>
      </c>
      <c r="N16" s="231"/>
    </row>
    <row r="17" spans="1:14" ht="14.5" x14ac:dyDescent="0.35">
      <c r="A17" s="240">
        <v>9</v>
      </c>
      <c r="B17" s="241"/>
      <c r="C17" s="242"/>
      <c r="D17" s="240"/>
      <c r="E17" s="240"/>
      <c r="F17" s="240"/>
      <c r="G17" s="240"/>
      <c r="H17" s="240"/>
      <c r="I17" s="240"/>
      <c r="J17" s="240"/>
      <c r="K17" s="240"/>
      <c r="L17" s="240"/>
      <c r="M17" s="243" t="str">
        <f t="shared" si="0"/>
        <v/>
      </c>
      <c r="N17" s="231"/>
    </row>
    <row r="18" spans="1:14" ht="14.5" x14ac:dyDescent="0.35">
      <c r="A18" s="240">
        <v>10</v>
      </c>
      <c r="B18" s="241"/>
      <c r="C18" s="242"/>
      <c r="D18" s="240"/>
      <c r="E18" s="240"/>
      <c r="F18" s="240"/>
      <c r="G18" s="240"/>
      <c r="H18" s="240"/>
      <c r="I18" s="240"/>
      <c r="J18" s="240"/>
      <c r="K18" s="240"/>
      <c r="L18" s="240"/>
      <c r="M18" s="243" t="str">
        <f t="shared" si="0"/>
        <v/>
      </c>
      <c r="N18" s="231"/>
    </row>
    <row r="19" spans="1:14" ht="14.5" x14ac:dyDescent="0.35">
      <c r="A19" s="240">
        <v>11</v>
      </c>
      <c r="B19" s="241"/>
      <c r="C19" s="242"/>
      <c r="D19" s="240"/>
      <c r="E19" s="240"/>
      <c r="F19" s="240"/>
      <c r="G19" s="240"/>
      <c r="H19" s="240"/>
      <c r="I19" s="240"/>
      <c r="J19" s="240"/>
      <c r="K19" s="240"/>
      <c r="L19" s="240"/>
      <c r="M19" s="243" t="str">
        <f t="shared" si="0"/>
        <v/>
      </c>
      <c r="N19" s="231"/>
    </row>
    <row r="20" spans="1:14" ht="14.5" x14ac:dyDescent="0.35">
      <c r="A20" s="240">
        <v>12</v>
      </c>
      <c r="B20" s="241"/>
      <c r="C20" s="242"/>
      <c r="D20" s="240"/>
      <c r="E20" s="240"/>
      <c r="F20" s="240"/>
      <c r="G20" s="240"/>
      <c r="H20" s="240"/>
      <c r="I20" s="240"/>
      <c r="J20" s="240"/>
      <c r="K20" s="240"/>
      <c r="L20" s="240"/>
      <c r="M20" s="243" t="str">
        <f t="shared" si="0"/>
        <v/>
      </c>
      <c r="N20" s="231"/>
    </row>
    <row r="21" spans="1:14" ht="14.5" x14ac:dyDescent="0.35">
      <c r="A21" s="240">
        <v>13</v>
      </c>
      <c r="B21" s="241"/>
      <c r="C21" s="242"/>
      <c r="D21" s="240"/>
      <c r="E21" s="240"/>
      <c r="F21" s="240"/>
      <c r="G21" s="240"/>
      <c r="H21" s="240"/>
      <c r="I21" s="240"/>
      <c r="J21" s="240"/>
      <c r="K21" s="240"/>
      <c r="L21" s="240"/>
      <c r="M21" s="243" t="str">
        <f t="shared" si="0"/>
        <v/>
      </c>
      <c r="N21" s="231"/>
    </row>
    <row r="22" spans="1:14" ht="14.5" x14ac:dyDescent="0.35">
      <c r="A22" s="240">
        <v>14</v>
      </c>
      <c r="B22" s="241"/>
      <c r="C22" s="242"/>
      <c r="D22" s="240"/>
      <c r="E22" s="240"/>
      <c r="F22" s="240"/>
      <c r="G22" s="240"/>
      <c r="H22" s="240"/>
      <c r="I22" s="240"/>
      <c r="J22" s="240"/>
      <c r="K22" s="240"/>
      <c r="L22" s="240"/>
      <c r="M22" s="243" t="str">
        <f t="shared" si="0"/>
        <v/>
      </c>
      <c r="N22" s="231"/>
    </row>
    <row r="23" spans="1:14" ht="14.5" x14ac:dyDescent="0.35">
      <c r="A23" s="240">
        <v>15</v>
      </c>
      <c r="B23" s="241"/>
      <c r="C23" s="242"/>
      <c r="D23" s="240"/>
      <c r="E23" s="240"/>
      <c r="F23" s="240"/>
      <c r="G23" s="240"/>
      <c r="H23" s="240"/>
      <c r="I23" s="240"/>
      <c r="J23" s="240"/>
      <c r="K23" s="240"/>
      <c r="L23" s="240"/>
      <c r="M23" s="243" t="str">
        <f t="shared" si="0"/>
        <v/>
      </c>
      <c r="N23" s="231"/>
    </row>
    <row r="24" spans="1:14" ht="14.5" x14ac:dyDescent="0.35">
      <c r="A24" s="240">
        <v>16</v>
      </c>
      <c r="B24" s="241"/>
      <c r="C24" s="242"/>
      <c r="D24" s="240"/>
      <c r="E24" s="240"/>
      <c r="F24" s="240"/>
      <c r="G24" s="240"/>
      <c r="H24" s="240"/>
      <c r="I24" s="240"/>
      <c r="J24" s="240"/>
      <c r="K24" s="240"/>
      <c r="L24" s="240"/>
      <c r="M24" s="243" t="str">
        <f t="shared" si="0"/>
        <v/>
      </c>
      <c r="N24" s="231"/>
    </row>
    <row r="25" spans="1:14" ht="14.5" x14ac:dyDescent="0.35">
      <c r="A25" s="244" t="s">
        <v>251</v>
      </c>
      <c r="B25" s="241"/>
      <c r="C25" s="242"/>
      <c r="D25" s="240"/>
      <c r="E25" s="240"/>
      <c r="F25" s="240"/>
      <c r="G25" s="240"/>
      <c r="H25" s="240"/>
      <c r="I25" s="240"/>
      <c r="J25" s="240"/>
      <c r="K25" s="240"/>
      <c r="L25" s="240"/>
      <c r="M25" s="243" t="str">
        <f t="shared" si="0"/>
        <v/>
      </c>
      <c r="N25" s="231"/>
    </row>
    <row r="26" spans="1:14" s="245" customFormat="1" x14ac:dyDescent="0.25"/>
    <row r="27" spans="1:14" ht="33.65" customHeight="1" x14ac:dyDescent="0.25">
      <c r="A27" s="597" t="s">
        <v>482</v>
      </c>
      <c r="B27" s="598"/>
      <c r="C27" s="598"/>
      <c r="D27" s="598"/>
      <c r="E27" s="598"/>
      <c r="F27" s="598"/>
      <c r="G27" s="598"/>
      <c r="H27" s="598"/>
      <c r="I27" s="598"/>
      <c r="J27" s="598"/>
      <c r="K27" s="598"/>
      <c r="L27" s="598"/>
      <c r="M27" s="598"/>
    </row>
    <row r="28" spans="1:14" ht="19.149999999999999" customHeight="1" x14ac:dyDescent="0.25">
      <c r="A28" s="599" t="s">
        <v>474</v>
      </c>
      <c r="B28" s="599"/>
      <c r="C28" s="599"/>
      <c r="D28" s="599"/>
      <c r="E28" s="599"/>
      <c r="F28" s="599"/>
      <c r="G28" s="599"/>
      <c r="H28" s="599"/>
      <c r="I28" s="599"/>
      <c r="J28" s="599"/>
      <c r="K28" s="599"/>
      <c r="L28" s="599"/>
      <c r="M28" s="599"/>
    </row>
    <row r="29" spans="1:14" s="20" customFormat="1" ht="13.5" x14ac:dyDescent="0.35">
      <c r="B29" s="129" t="s">
        <v>93</v>
      </c>
    </row>
    <row r="30" spans="1:14" s="20" customFormat="1" ht="13.5" x14ac:dyDescent="0.35">
      <c r="B30" s="129"/>
    </row>
    <row r="31" spans="1:14" s="20" customFormat="1" ht="13.5" x14ac:dyDescent="0.35">
      <c r="C31" s="131"/>
      <c r="D31" s="130"/>
      <c r="E31" s="130"/>
      <c r="H31" s="131"/>
      <c r="I31" s="131"/>
      <c r="J31" s="130"/>
      <c r="K31" s="130"/>
      <c r="L31" s="130"/>
    </row>
    <row r="32" spans="1:14" s="20" customFormat="1" ht="13.5" x14ac:dyDescent="0.35">
      <c r="C32" s="132" t="s">
        <v>241</v>
      </c>
      <c r="D32" s="130"/>
      <c r="E32" s="130"/>
      <c r="H32" s="129" t="s">
        <v>287</v>
      </c>
      <c r="M32" s="130"/>
    </row>
    <row r="33" spans="3:13" s="20" customFormat="1" ht="13.5" x14ac:dyDescent="0.35">
      <c r="C33" s="132" t="s">
        <v>122</v>
      </c>
      <c r="D33" s="130"/>
      <c r="E33" s="130"/>
      <c r="H33" s="133" t="s">
        <v>242</v>
      </c>
      <c r="M33" s="130"/>
    </row>
    <row r="34" spans="3:13" ht="13.5" x14ac:dyDescent="0.35">
      <c r="C34" s="132"/>
      <c r="F34" s="133"/>
      <c r="J34" s="246"/>
      <c r="K34" s="246"/>
      <c r="L34" s="246"/>
      <c r="M34" s="246"/>
    </row>
    <row r="35" spans="3:13" ht="13.5" x14ac:dyDescent="0.35">
      <c r="C35" s="132"/>
    </row>
  </sheetData>
  <sheetProtection insertColumns="0" insertRows="0" deleteRows="0"/>
  <mergeCells count="5">
    <mergeCell ref="A1:G1"/>
    <mergeCell ref="A27:M27"/>
    <mergeCell ref="A28:M28"/>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xr:uid="{00000000-0002-0000-1700-000000000000}">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25" xr:uid="{00000000-0002-0000-1700-000001000000}"/>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25" xr:uid="{00000000-0002-0000-1700-000002000000}">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25" xr:uid="{00000000-0002-0000-1700-00000300000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D34"/>
  <sheetViews>
    <sheetView tabSelected="1" topLeftCell="A10" zoomScaleNormal="100" zoomScaleSheetLayoutView="100" workbookViewId="0">
      <selection activeCell="A20" sqref="A20:XFD20"/>
    </sheetView>
  </sheetViews>
  <sheetFormatPr defaultColWidth="9.1796875" defaultRowHeight="12.5" x14ac:dyDescent="0.25"/>
  <cols>
    <col min="1" max="1" width="7.26953125" style="134" customWidth="1"/>
    <col min="2" max="2" width="57.26953125" style="134" customWidth="1"/>
    <col min="3" max="3" width="24.1796875" style="134" customWidth="1"/>
    <col min="4" max="16384" width="9.1796875" style="134"/>
  </cols>
  <sheetData>
    <row r="1" spans="1:3" s="6" customFormat="1" ht="18.75" customHeight="1" x14ac:dyDescent="0.35">
      <c r="A1" s="600" t="s">
        <v>464</v>
      </c>
      <c r="B1" s="600"/>
      <c r="C1" s="186" t="s">
        <v>94</v>
      </c>
    </row>
    <row r="2" spans="1:3" s="6" customFormat="1" ht="13.5" x14ac:dyDescent="0.35">
      <c r="A2" s="600"/>
      <c r="B2" s="600"/>
      <c r="C2" s="183" t="str">
        <f>'ფორმა N1'!M2</f>
        <v>01.01.2023-31.12.2023</v>
      </c>
    </row>
    <row r="3" spans="1:3" s="6" customFormat="1" ht="13.5" x14ac:dyDescent="0.35">
      <c r="A3" s="187" t="s">
        <v>123</v>
      </c>
      <c r="B3" s="184"/>
      <c r="C3" s="185"/>
    </row>
    <row r="4" spans="1:3" s="6" customFormat="1" ht="13.5" x14ac:dyDescent="0.35">
      <c r="A4" s="89"/>
      <c r="B4" s="184"/>
      <c r="C4" s="185"/>
    </row>
    <row r="5" spans="1:3" s="20" customFormat="1" ht="13.5" x14ac:dyDescent="0.35">
      <c r="A5" s="601" t="s">
        <v>247</v>
      </c>
      <c r="B5" s="601"/>
      <c r="C5" s="89"/>
    </row>
    <row r="6" spans="1:3" s="20" customFormat="1" ht="13.5" x14ac:dyDescent="0.35">
      <c r="A6" s="396" t="str">
        <f>'ფორმა N1'!D4</f>
        <v>პ/გ ”საქართველოს რესპუბლიკური პარტია”</v>
      </c>
      <c r="B6" s="227"/>
      <c r="C6" s="89"/>
    </row>
    <row r="7" spans="1:3" x14ac:dyDescent="0.25">
      <c r="A7" s="188"/>
      <c r="B7" s="188"/>
      <c r="C7" s="188"/>
    </row>
    <row r="8" spans="1:3" x14ac:dyDescent="0.25">
      <c r="A8" s="188"/>
      <c r="B8" s="188"/>
      <c r="C8" s="188"/>
    </row>
    <row r="9" spans="1:3" ht="30" customHeight="1" x14ac:dyDescent="0.25">
      <c r="A9" s="189" t="s">
        <v>64</v>
      </c>
      <c r="B9" s="189" t="s">
        <v>11</v>
      </c>
      <c r="C9" s="190" t="s">
        <v>9</v>
      </c>
    </row>
    <row r="10" spans="1:3" ht="13.5" x14ac:dyDescent="0.35">
      <c r="A10" s="191">
        <v>1</v>
      </c>
      <c r="B10" s="192" t="s">
        <v>57</v>
      </c>
      <c r="C10" s="193">
        <f>'ფორმა N4'!D11+'ფორმა N5'!D9</f>
        <v>312540.3551020408</v>
      </c>
    </row>
    <row r="11" spans="1:3" ht="13.5" x14ac:dyDescent="0.35">
      <c r="A11" s="194">
        <v>1.1000000000000001</v>
      </c>
      <c r="B11" s="192" t="s">
        <v>408</v>
      </c>
      <c r="C11" s="195">
        <f>'ფორმა N4'!D39+'ფორმა N5'!D37</f>
        <v>0</v>
      </c>
    </row>
    <row r="12" spans="1:3" ht="13.5" x14ac:dyDescent="0.35">
      <c r="A12" s="196" t="s">
        <v>30</v>
      </c>
      <c r="B12" s="192" t="s">
        <v>409</v>
      </c>
      <c r="C12" s="195">
        <f>'ფორმა N4'!D40+'ფორმა N5'!D38</f>
        <v>0</v>
      </c>
    </row>
    <row r="13" spans="1:3" ht="13.5" x14ac:dyDescent="0.35">
      <c r="A13" s="194">
        <v>1.2</v>
      </c>
      <c r="B13" s="192" t="s">
        <v>58</v>
      </c>
      <c r="C13" s="195">
        <f>'ფორმა N4'!D12+'ფორმა N5'!D10</f>
        <v>197224.49000000002</v>
      </c>
    </row>
    <row r="14" spans="1:3" ht="13.5" x14ac:dyDescent="0.35">
      <c r="A14" s="194">
        <v>1.3</v>
      </c>
      <c r="B14" s="192" t="s">
        <v>403</v>
      </c>
      <c r="C14" s="195">
        <f>'ფორმა N4'!D17+'ფორმა N5'!D15</f>
        <v>9292.75</v>
      </c>
    </row>
    <row r="15" spans="1:3" ht="13.5" x14ac:dyDescent="0.25">
      <c r="A15" s="602"/>
      <c r="B15" s="602"/>
      <c r="C15" s="602"/>
    </row>
    <row r="16" spans="1:3" ht="30" customHeight="1" x14ac:dyDescent="0.25">
      <c r="A16" s="189" t="s">
        <v>64</v>
      </c>
      <c r="B16" s="189" t="s">
        <v>229</v>
      </c>
      <c r="C16" s="190" t="s">
        <v>67</v>
      </c>
    </row>
    <row r="17" spans="1:4" ht="13.5" x14ac:dyDescent="0.35">
      <c r="A17" s="191">
        <v>2</v>
      </c>
      <c r="B17" s="192" t="s">
        <v>410</v>
      </c>
      <c r="C17" s="197">
        <f>'ფორმა N2'!D9+'ფორმა N3'!D9</f>
        <v>326136.55</v>
      </c>
    </row>
    <row r="18" spans="1:4" ht="13.5" x14ac:dyDescent="0.35">
      <c r="A18" s="198">
        <v>2.1</v>
      </c>
      <c r="B18" s="192" t="s">
        <v>411</v>
      </c>
      <c r="C18" s="192">
        <f>'ფორმა N2'!D17+'ფორმა N3'!D17</f>
        <v>204000</v>
      </c>
    </row>
    <row r="19" spans="1:4" ht="13.5" x14ac:dyDescent="0.35">
      <c r="A19" s="198">
        <v>2.2000000000000002</v>
      </c>
      <c r="B19" s="192" t="s">
        <v>412</v>
      </c>
      <c r="C19" s="192">
        <f>'ფორმა N2'!D18+'ფორმა N3'!D18</f>
        <v>0</v>
      </c>
    </row>
    <row r="20" spans="1:4" ht="13.5" x14ac:dyDescent="0.35">
      <c r="A20" s="198">
        <v>2.2999999999999998</v>
      </c>
      <c r="B20" s="192" t="s">
        <v>413</v>
      </c>
      <c r="C20" s="199">
        <f>SUM(C21:C25)</f>
        <v>0</v>
      </c>
    </row>
    <row r="21" spans="1:4" ht="13.5" x14ac:dyDescent="0.35">
      <c r="A21" s="196" t="s">
        <v>414</v>
      </c>
      <c r="B21" s="200" t="s">
        <v>415</v>
      </c>
      <c r="C21" s="192">
        <f>'ფორმა N2'!D13+'ფორმა N3'!D13</f>
        <v>0</v>
      </c>
    </row>
    <row r="22" spans="1:4" ht="13.5" x14ac:dyDescent="0.35">
      <c r="A22" s="196" t="s">
        <v>416</v>
      </c>
      <c r="B22" s="200" t="s">
        <v>417</v>
      </c>
      <c r="C22" s="192">
        <f>'ფორმა N2'!C27+'ფორმა N3'!C27</f>
        <v>0</v>
      </c>
    </row>
    <row r="23" spans="1:4" ht="13.5" x14ac:dyDescent="0.35">
      <c r="A23" s="196" t="s">
        <v>418</v>
      </c>
      <c r="B23" s="200" t="s">
        <v>419</v>
      </c>
      <c r="C23" s="192">
        <f>'ფორმა N2'!D14+'ფორმა N3'!D14</f>
        <v>0</v>
      </c>
    </row>
    <row r="24" spans="1:4" ht="13.5" x14ac:dyDescent="0.35">
      <c r="A24" s="196" t="s">
        <v>420</v>
      </c>
      <c r="B24" s="200" t="s">
        <v>421</v>
      </c>
      <c r="C24" s="192">
        <f>'ფორმა N2'!C31+'ფორმა N3'!C31</f>
        <v>0</v>
      </c>
    </row>
    <row r="25" spans="1:4" ht="13.5" x14ac:dyDescent="0.35">
      <c r="A25" s="196" t="s">
        <v>422</v>
      </c>
      <c r="B25" s="200" t="s">
        <v>423</v>
      </c>
      <c r="C25" s="192">
        <f>'ფორმა N2'!D11+'ფორმა N3'!D11</f>
        <v>0</v>
      </c>
    </row>
    <row r="26" spans="1:4" ht="13.5" x14ac:dyDescent="0.35">
      <c r="A26" s="201"/>
      <c r="B26" s="202"/>
      <c r="C26" s="203"/>
    </row>
    <row r="27" spans="1:4" ht="13.5" x14ac:dyDescent="0.35">
      <c r="A27" s="201"/>
      <c r="B27" s="202"/>
      <c r="C27" s="514"/>
    </row>
    <row r="28" spans="1:4" ht="13.5" x14ac:dyDescent="0.35">
      <c r="A28" s="20"/>
      <c r="B28" s="20"/>
      <c r="C28" s="20"/>
      <c r="D28" s="180"/>
    </row>
    <row r="29" spans="1:4" ht="13.5" x14ac:dyDescent="0.35">
      <c r="A29" s="129" t="s">
        <v>93</v>
      </c>
      <c r="B29" s="20"/>
      <c r="C29" s="20"/>
      <c r="D29" s="180"/>
    </row>
    <row r="30" spans="1:4" ht="13.5" x14ac:dyDescent="0.35">
      <c r="A30" s="20"/>
      <c r="B30" s="20"/>
      <c r="C30" s="20"/>
      <c r="D30" s="180"/>
    </row>
    <row r="31" spans="1:4" ht="13.5" x14ac:dyDescent="0.35">
      <c r="A31" s="20"/>
      <c r="B31" s="20"/>
      <c r="C31" s="20"/>
      <c r="D31" s="179"/>
    </row>
    <row r="32" spans="1:4" ht="13.5" x14ac:dyDescent="0.35">
      <c r="B32" s="129" t="s">
        <v>244</v>
      </c>
      <c r="C32" s="20"/>
      <c r="D32" s="179"/>
    </row>
    <row r="33" spans="2:4" ht="13.5" x14ac:dyDescent="0.35">
      <c r="B33" s="20" t="s">
        <v>243</v>
      </c>
      <c r="C33" s="20"/>
      <c r="D33" s="179"/>
    </row>
    <row r="34" spans="2:4" ht="13" x14ac:dyDescent="0.3">
      <c r="B34" s="204" t="s">
        <v>122</v>
      </c>
      <c r="D34" s="205"/>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0"/>
  <dimension ref="A1:G733"/>
  <sheetViews>
    <sheetView workbookViewId="0">
      <selection activeCell="E13" sqref="E13"/>
    </sheetView>
  </sheetViews>
  <sheetFormatPr defaultRowHeight="12.5" x14ac:dyDescent="0.25"/>
  <cols>
    <col min="3" max="3" width="74.54296875" bestFit="1" customWidth="1"/>
    <col min="5" max="5" width="29" bestFit="1" customWidth="1"/>
  </cols>
  <sheetData>
    <row r="1" spans="1:7" x14ac:dyDescent="0.25">
      <c r="A1" t="s">
        <v>202</v>
      </c>
      <c r="C1" t="s">
        <v>182</v>
      </c>
      <c r="E1" t="s">
        <v>207</v>
      </c>
      <c r="G1" t="s">
        <v>216</v>
      </c>
    </row>
    <row r="2" spans="1:7" ht="13.5" x14ac:dyDescent="0.25">
      <c r="A2" s="46">
        <v>40907</v>
      </c>
      <c r="C2" t="s">
        <v>183</v>
      </c>
      <c r="E2" t="s">
        <v>211</v>
      </c>
      <c r="G2" s="47" t="s">
        <v>217</v>
      </c>
    </row>
    <row r="3" spans="1:7" ht="13.5" x14ac:dyDescent="0.25">
      <c r="A3" s="46">
        <v>40908</v>
      </c>
      <c r="C3" t="s">
        <v>184</v>
      </c>
      <c r="E3" t="s">
        <v>212</v>
      </c>
      <c r="G3" s="47" t="s">
        <v>218</v>
      </c>
    </row>
    <row r="4" spans="1:7" ht="13.5" x14ac:dyDescent="0.25">
      <c r="A4" s="46">
        <v>40909</v>
      </c>
      <c r="C4" t="s">
        <v>185</v>
      </c>
      <c r="E4" t="s">
        <v>213</v>
      </c>
      <c r="G4" s="47" t="s">
        <v>219</v>
      </c>
    </row>
    <row r="5" spans="1:7" x14ac:dyDescent="0.25">
      <c r="A5" s="46">
        <v>40910</v>
      </c>
      <c r="C5" t="s">
        <v>186</v>
      </c>
      <c r="E5" t="s">
        <v>214</v>
      </c>
    </row>
    <row r="6" spans="1:7" x14ac:dyDescent="0.25">
      <c r="A6" s="46">
        <v>40911</v>
      </c>
      <c r="C6" t="s">
        <v>187</v>
      </c>
    </row>
    <row r="7" spans="1:7" x14ac:dyDescent="0.25">
      <c r="A7" s="46">
        <v>40912</v>
      </c>
      <c r="C7" t="s">
        <v>188</v>
      </c>
    </row>
    <row r="8" spans="1:7" x14ac:dyDescent="0.25">
      <c r="A8" s="46">
        <v>40913</v>
      </c>
      <c r="C8" t="s">
        <v>189</v>
      </c>
    </row>
    <row r="9" spans="1:7" x14ac:dyDescent="0.25">
      <c r="A9" s="46">
        <v>40914</v>
      </c>
      <c r="C9" t="s">
        <v>190</v>
      </c>
    </row>
    <row r="10" spans="1:7" x14ac:dyDescent="0.25">
      <c r="A10" s="46">
        <v>40915</v>
      </c>
      <c r="C10" t="s">
        <v>191</v>
      </c>
    </row>
    <row r="11" spans="1:7" x14ac:dyDescent="0.25">
      <c r="A11" s="46">
        <v>40916</v>
      </c>
      <c r="C11" t="s">
        <v>192</v>
      </c>
    </row>
    <row r="12" spans="1:7" x14ac:dyDescent="0.25">
      <c r="A12" s="46">
        <v>40917</v>
      </c>
      <c r="C12" t="s">
        <v>193</v>
      </c>
    </row>
    <row r="13" spans="1:7" x14ac:dyDescent="0.25">
      <c r="A13" s="46">
        <v>40918</v>
      </c>
      <c r="C13" t="s">
        <v>194</v>
      </c>
    </row>
    <row r="14" spans="1:7" x14ac:dyDescent="0.25">
      <c r="A14" s="46">
        <v>40919</v>
      </c>
      <c r="C14" t="s">
        <v>195</v>
      </c>
    </row>
    <row r="15" spans="1:7" x14ac:dyDescent="0.25">
      <c r="A15" s="46">
        <v>40920</v>
      </c>
      <c r="C15" t="s">
        <v>196</v>
      </c>
    </row>
    <row r="16" spans="1:7" x14ac:dyDescent="0.25">
      <c r="A16" s="46">
        <v>40921</v>
      </c>
      <c r="C16" t="s">
        <v>197</v>
      </c>
    </row>
    <row r="17" spans="1:3" x14ac:dyDescent="0.25">
      <c r="A17" s="46">
        <v>40922</v>
      </c>
      <c r="C17" t="s">
        <v>198</v>
      </c>
    </row>
    <row r="18" spans="1:3" x14ac:dyDescent="0.25">
      <c r="A18" s="46">
        <v>40923</v>
      </c>
      <c r="C18" t="s">
        <v>199</v>
      </c>
    </row>
    <row r="19" spans="1:3" x14ac:dyDescent="0.25">
      <c r="A19" s="46">
        <v>40924</v>
      </c>
      <c r="C19" t="s">
        <v>200</v>
      </c>
    </row>
    <row r="20" spans="1:3" x14ac:dyDescent="0.25">
      <c r="A20" s="46">
        <v>40925</v>
      </c>
      <c r="C20" t="s">
        <v>201</v>
      </c>
    </row>
    <row r="21" spans="1:3" x14ac:dyDescent="0.25">
      <c r="A21" s="46">
        <v>40926</v>
      </c>
    </row>
    <row r="22" spans="1:3" x14ac:dyDescent="0.25">
      <c r="A22" s="46">
        <v>40927</v>
      </c>
    </row>
    <row r="23" spans="1:3" x14ac:dyDescent="0.25">
      <c r="A23" s="46">
        <v>40928</v>
      </c>
    </row>
    <row r="24" spans="1:3" x14ac:dyDescent="0.25">
      <c r="A24" s="46">
        <v>40929</v>
      </c>
    </row>
    <row r="25" spans="1:3" x14ac:dyDescent="0.25">
      <c r="A25" s="46">
        <v>40930</v>
      </c>
    </row>
    <row r="26" spans="1:3" x14ac:dyDescent="0.25">
      <c r="A26" s="46">
        <v>40931</v>
      </c>
    </row>
    <row r="27" spans="1:3" x14ac:dyDescent="0.25">
      <c r="A27" s="46">
        <v>40932</v>
      </c>
    </row>
    <row r="28" spans="1:3" x14ac:dyDescent="0.25">
      <c r="A28" s="46">
        <v>40933</v>
      </c>
    </row>
    <row r="29" spans="1:3" x14ac:dyDescent="0.25">
      <c r="A29" s="46">
        <v>40934</v>
      </c>
    </row>
    <row r="30" spans="1:3" x14ac:dyDescent="0.25">
      <c r="A30" s="46">
        <v>40935</v>
      </c>
    </row>
    <row r="31" spans="1:3" x14ac:dyDescent="0.25">
      <c r="A31" s="46">
        <v>40936</v>
      </c>
    </row>
    <row r="32" spans="1:3" x14ac:dyDescent="0.25">
      <c r="A32" s="46">
        <v>40937</v>
      </c>
    </row>
    <row r="33" spans="1:1" x14ac:dyDescent="0.25">
      <c r="A33" s="46">
        <v>40938</v>
      </c>
    </row>
    <row r="34" spans="1:1" x14ac:dyDescent="0.25">
      <c r="A34" s="46">
        <v>40939</v>
      </c>
    </row>
    <row r="35" spans="1:1" x14ac:dyDescent="0.25">
      <c r="A35" s="46">
        <v>40941</v>
      </c>
    </row>
    <row r="36" spans="1:1" x14ac:dyDescent="0.25">
      <c r="A36" s="46">
        <v>40942</v>
      </c>
    </row>
    <row r="37" spans="1:1" x14ac:dyDescent="0.25">
      <c r="A37" s="46">
        <v>40943</v>
      </c>
    </row>
    <row r="38" spans="1:1" x14ac:dyDescent="0.25">
      <c r="A38" s="46">
        <v>40944</v>
      </c>
    </row>
    <row r="39" spans="1:1" x14ac:dyDescent="0.25">
      <c r="A39" s="46">
        <v>40945</v>
      </c>
    </row>
    <row r="40" spans="1:1" x14ac:dyDescent="0.25">
      <c r="A40" s="46">
        <v>40946</v>
      </c>
    </row>
    <row r="41" spans="1:1" x14ac:dyDescent="0.25">
      <c r="A41" s="46">
        <v>40947</v>
      </c>
    </row>
    <row r="42" spans="1:1" x14ac:dyDescent="0.25">
      <c r="A42" s="46">
        <v>40948</v>
      </c>
    </row>
    <row r="43" spans="1:1" x14ac:dyDescent="0.25">
      <c r="A43" s="46">
        <v>40949</v>
      </c>
    </row>
    <row r="44" spans="1:1" x14ac:dyDescent="0.25">
      <c r="A44" s="46">
        <v>40950</v>
      </c>
    </row>
    <row r="45" spans="1:1" x14ac:dyDescent="0.25">
      <c r="A45" s="46">
        <v>40951</v>
      </c>
    </row>
    <row r="46" spans="1:1" x14ac:dyDescent="0.25">
      <c r="A46" s="46">
        <v>40952</v>
      </c>
    </row>
    <row r="47" spans="1:1" x14ac:dyDescent="0.25">
      <c r="A47" s="46">
        <v>40953</v>
      </c>
    </row>
    <row r="48" spans="1:1" x14ac:dyDescent="0.25">
      <c r="A48" s="46">
        <v>40954</v>
      </c>
    </row>
    <row r="49" spans="1:1" x14ac:dyDescent="0.25">
      <c r="A49" s="46">
        <v>40955</v>
      </c>
    </row>
    <row r="50" spans="1:1" x14ac:dyDescent="0.25">
      <c r="A50" s="46">
        <v>40956</v>
      </c>
    </row>
    <row r="51" spans="1:1" x14ac:dyDescent="0.25">
      <c r="A51" s="46">
        <v>40957</v>
      </c>
    </row>
    <row r="52" spans="1:1" x14ac:dyDescent="0.25">
      <c r="A52" s="46">
        <v>40958</v>
      </c>
    </row>
    <row r="53" spans="1:1" x14ac:dyDescent="0.25">
      <c r="A53" s="46">
        <v>40959</v>
      </c>
    </row>
    <row r="54" spans="1:1" x14ac:dyDescent="0.25">
      <c r="A54" s="46">
        <v>40960</v>
      </c>
    </row>
    <row r="55" spans="1:1" x14ac:dyDescent="0.25">
      <c r="A55" s="46">
        <v>40961</v>
      </c>
    </row>
    <row r="56" spans="1:1" x14ac:dyDescent="0.25">
      <c r="A56" s="46">
        <v>40962</v>
      </c>
    </row>
    <row r="57" spans="1:1" x14ac:dyDescent="0.25">
      <c r="A57" s="46">
        <v>40963</v>
      </c>
    </row>
    <row r="58" spans="1:1" x14ac:dyDescent="0.25">
      <c r="A58" s="46">
        <v>40964</v>
      </c>
    </row>
    <row r="59" spans="1:1" x14ac:dyDescent="0.25">
      <c r="A59" s="46">
        <v>40965</v>
      </c>
    </row>
    <row r="60" spans="1:1" x14ac:dyDescent="0.25">
      <c r="A60" s="46">
        <v>40966</v>
      </c>
    </row>
    <row r="61" spans="1:1" x14ac:dyDescent="0.25">
      <c r="A61" s="46">
        <v>40967</v>
      </c>
    </row>
    <row r="62" spans="1:1" x14ac:dyDescent="0.25">
      <c r="A62" s="46">
        <v>40968</v>
      </c>
    </row>
    <row r="63" spans="1:1" x14ac:dyDescent="0.25">
      <c r="A63" s="46">
        <v>40969</v>
      </c>
    </row>
    <row r="64" spans="1:1" x14ac:dyDescent="0.25">
      <c r="A64" s="46">
        <v>40970</v>
      </c>
    </row>
    <row r="65" spans="1:1" x14ac:dyDescent="0.25">
      <c r="A65" s="46">
        <v>40971</v>
      </c>
    </row>
    <row r="66" spans="1:1" x14ac:dyDescent="0.25">
      <c r="A66" s="46">
        <v>40972</v>
      </c>
    </row>
    <row r="67" spans="1:1" x14ac:dyDescent="0.25">
      <c r="A67" s="46">
        <v>40973</v>
      </c>
    </row>
    <row r="68" spans="1:1" x14ac:dyDescent="0.25">
      <c r="A68" s="46">
        <v>40974</v>
      </c>
    </row>
    <row r="69" spans="1:1" x14ac:dyDescent="0.25">
      <c r="A69" s="46">
        <v>40975</v>
      </c>
    </row>
    <row r="70" spans="1:1" x14ac:dyDescent="0.25">
      <c r="A70" s="46">
        <v>40976</v>
      </c>
    </row>
    <row r="71" spans="1:1" x14ac:dyDescent="0.25">
      <c r="A71" s="46">
        <v>40977</v>
      </c>
    </row>
    <row r="72" spans="1:1" x14ac:dyDescent="0.25">
      <c r="A72" s="46">
        <v>40978</v>
      </c>
    </row>
    <row r="73" spans="1:1" x14ac:dyDescent="0.25">
      <c r="A73" s="46">
        <v>40979</v>
      </c>
    </row>
    <row r="74" spans="1:1" x14ac:dyDescent="0.25">
      <c r="A74" s="46">
        <v>40980</v>
      </c>
    </row>
    <row r="75" spans="1:1" x14ac:dyDescent="0.25">
      <c r="A75" s="46">
        <v>40981</v>
      </c>
    </row>
    <row r="76" spans="1:1" x14ac:dyDescent="0.25">
      <c r="A76" s="46">
        <v>40982</v>
      </c>
    </row>
    <row r="77" spans="1:1" x14ac:dyDescent="0.25">
      <c r="A77" s="46">
        <v>40983</v>
      </c>
    </row>
    <row r="78" spans="1:1" x14ac:dyDescent="0.25">
      <c r="A78" s="46">
        <v>40984</v>
      </c>
    </row>
    <row r="79" spans="1:1" x14ac:dyDescent="0.25">
      <c r="A79" s="46">
        <v>40985</v>
      </c>
    </row>
    <row r="80" spans="1:1" x14ac:dyDescent="0.25">
      <c r="A80" s="46">
        <v>40986</v>
      </c>
    </row>
    <row r="81" spans="1:1" x14ac:dyDescent="0.25">
      <c r="A81" s="46">
        <v>40987</v>
      </c>
    </row>
    <row r="82" spans="1:1" x14ac:dyDescent="0.25">
      <c r="A82" s="46">
        <v>40988</v>
      </c>
    </row>
    <row r="83" spans="1:1" x14ac:dyDescent="0.25">
      <c r="A83" s="46">
        <v>40989</v>
      </c>
    </row>
    <row r="84" spans="1:1" x14ac:dyDescent="0.25">
      <c r="A84" s="46">
        <v>40990</v>
      </c>
    </row>
    <row r="85" spans="1:1" x14ac:dyDescent="0.25">
      <c r="A85" s="46">
        <v>40991</v>
      </c>
    </row>
    <row r="86" spans="1:1" x14ac:dyDescent="0.25">
      <c r="A86" s="46">
        <v>40992</v>
      </c>
    </row>
    <row r="87" spans="1:1" x14ac:dyDescent="0.25">
      <c r="A87" s="46">
        <v>40993</v>
      </c>
    </row>
    <row r="88" spans="1:1" x14ac:dyDescent="0.25">
      <c r="A88" s="46">
        <v>40994</v>
      </c>
    </row>
    <row r="89" spans="1:1" x14ac:dyDescent="0.25">
      <c r="A89" s="46">
        <v>40995</v>
      </c>
    </row>
    <row r="90" spans="1:1" x14ac:dyDescent="0.25">
      <c r="A90" s="46">
        <v>40996</v>
      </c>
    </row>
    <row r="91" spans="1:1" x14ac:dyDescent="0.25">
      <c r="A91" s="46">
        <v>40997</v>
      </c>
    </row>
    <row r="92" spans="1:1" x14ac:dyDescent="0.25">
      <c r="A92" s="46">
        <v>40998</v>
      </c>
    </row>
    <row r="93" spans="1:1" x14ac:dyDescent="0.25">
      <c r="A93" s="46">
        <v>40999</v>
      </c>
    </row>
    <row r="94" spans="1:1" x14ac:dyDescent="0.25">
      <c r="A94" s="46">
        <v>41000</v>
      </c>
    </row>
    <row r="95" spans="1:1" x14ac:dyDescent="0.25">
      <c r="A95" s="46">
        <v>41001</v>
      </c>
    </row>
    <row r="96" spans="1:1" x14ac:dyDescent="0.25">
      <c r="A96" s="46">
        <v>41002</v>
      </c>
    </row>
    <row r="97" spans="1:1" x14ac:dyDescent="0.25">
      <c r="A97" s="46">
        <v>41003</v>
      </c>
    </row>
    <row r="98" spans="1:1" x14ac:dyDescent="0.25">
      <c r="A98" s="46">
        <v>41004</v>
      </c>
    </row>
    <row r="99" spans="1:1" x14ac:dyDescent="0.25">
      <c r="A99" s="46">
        <v>41005</v>
      </c>
    </row>
    <row r="100" spans="1:1" x14ac:dyDescent="0.25">
      <c r="A100" s="46">
        <v>41006</v>
      </c>
    </row>
    <row r="101" spans="1:1" x14ac:dyDescent="0.25">
      <c r="A101" s="46">
        <v>41007</v>
      </c>
    </row>
    <row r="102" spans="1:1" x14ac:dyDescent="0.25">
      <c r="A102" s="46">
        <v>41008</v>
      </c>
    </row>
    <row r="103" spans="1:1" x14ac:dyDescent="0.25">
      <c r="A103" s="46">
        <v>41009</v>
      </c>
    </row>
    <row r="104" spans="1:1" x14ac:dyDescent="0.25">
      <c r="A104" s="46">
        <v>41010</v>
      </c>
    </row>
    <row r="105" spans="1:1" x14ac:dyDescent="0.25">
      <c r="A105" s="46">
        <v>41011</v>
      </c>
    </row>
    <row r="106" spans="1:1" x14ac:dyDescent="0.25">
      <c r="A106" s="46">
        <v>41012</v>
      </c>
    </row>
    <row r="107" spans="1:1" x14ac:dyDescent="0.25">
      <c r="A107" s="46">
        <v>41013</v>
      </c>
    </row>
    <row r="108" spans="1:1" x14ac:dyDescent="0.25">
      <c r="A108" s="46">
        <v>41014</v>
      </c>
    </row>
    <row r="109" spans="1:1" x14ac:dyDescent="0.25">
      <c r="A109" s="46">
        <v>41015</v>
      </c>
    </row>
    <row r="110" spans="1:1" x14ac:dyDescent="0.25">
      <c r="A110" s="46">
        <v>41016</v>
      </c>
    </row>
    <row r="111" spans="1:1" x14ac:dyDescent="0.25">
      <c r="A111" s="46">
        <v>41017</v>
      </c>
    </row>
    <row r="112" spans="1:1" x14ac:dyDescent="0.25">
      <c r="A112" s="46">
        <v>41018</v>
      </c>
    </row>
    <row r="113" spans="1:1" x14ac:dyDescent="0.25">
      <c r="A113" s="46">
        <v>41019</v>
      </c>
    </row>
    <row r="114" spans="1:1" x14ac:dyDescent="0.25">
      <c r="A114" s="46">
        <v>41020</v>
      </c>
    </row>
    <row r="115" spans="1:1" x14ac:dyDescent="0.25">
      <c r="A115" s="46">
        <v>41021</v>
      </c>
    </row>
    <row r="116" spans="1:1" x14ac:dyDescent="0.25">
      <c r="A116" s="46">
        <v>41022</v>
      </c>
    </row>
    <row r="117" spans="1:1" x14ac:dyDescent="0.25">
      <c r="A117" s="46">
        <v>41023</v>
      </c>
    </row>
    <row r="118" spans="1:1" x14ac:dyDescent="0.25">
      <c r="A118" s="46">
        <v>41024</v>
      </c>
    </row>
    <row r="119" spans="1:1" x14ac:dyDescent="0.25">
      <c r="A119" s="46">
        <v>41025</v>
      </c>
    </row>
    <row r="120" spans="1:1" x14ac:dyDescent="0.25">
      <c r="A120" s="46">
        <v>41026</v>
      </c>
    </row>
    <row r="121" spans="1:1" x14ac:dyDescent="0.25">
      <c r="A121" s="46">
        <v>41027</v>
      </c>
    </row>
    <row r="122" spans="1:1" x14ac:dyDescent="0.25">
      <c r="A122" s="46">
        <v>41028</v>
      </c>
    </row>
    <row r="123" spans="1:1" x14ac:dyDescent="0.25">
      <c r="A123" s="46">
        <v>41029</v>
      </c>
    </row>
    <row r="124" spans="1:1" x14ac:dyDescent="0.25">
      <c r="A124" s="46">
        <v>41030</v>
      </c>
    </row>
    <row r="125" spans="1:1" x14ac:dyDescent="0.25">
      <c r="A125" s="46">
        <v>41031</v>
      </c>
    </row>
    <row r="126" spans="1:1" x14ac:dyDescent="0.25">
      <c r="A126" s="46">
        <v>41032</v>
      </c>
    </row>
    <row r="127" spans="1:1" x14ac:dyDescent="0.25">
      <c r="A127" s="46">
        <v>41033</v>
      </c>
    </row>
    <row r="128" spans="1:1" x14ac:dyDescent="0.25">
      <c r="A128" s="46">
        <v>41034</v>
      </c>
    </row>
    <row r="129" spans="1:1" x14ac:dyDescent="0.25">
      <c r="A129" s="46">
        <v>41035</v>
      </c>
    </row>
    <row r="130" spans="1:1" x14ac:dyDescent="0.25">
      <c r="A130" s="46">
        <v>41036</v>
      </c>
    </row>
    <row r="131" spans="1:1" x14ac:dyDescent="0.25">
      <c r="A131" s="46">
        <v>41037</v>
      </c>
    </row>
    <row r="132" spans="1:1" x14ac:dyDescent="0.25">
      <c r="A132" s="46">
        <v>41038</v>
      </c>
    </row>
    <row r="133" spans="1:1" x14ac:dyDescent="0.25">
      <c r="A133" s="46">
        <v>41039</v>
      </c>
    </row>
    <row r="134" spans="1:1" x14ac:dyDescent="0.25">
      <c r="A134" s="46">
        <v>41040</v>
      </c>
    </row>
    <row r="135" spans="1:1" x14ac:dyDescent="0.25">
      <c r="A135" s="46">
        <v>41041</v>
      </c>
    </row>
    <row r="136" spans="1:1" x14ac:dyDescent="0.25">
      <c r="A136" s="46">
        <v>41042</v>
      </c>
    </row>
    <row r="137" spans="1:1" x14ac:dyDescent="0.25">
      <c r="A137" s="46">
        <v>41043</v>
      </c>
    </row>
    <row r="138" spans="1:1" x14ac:dyDescent="0.25">
      <c r="A138" s="46">
        <v>41044</v>
      </c>
    </row>
    <row r="139" spans="1:1" x14ac:dyDescent="0.25">
      <c r="A139" s="46">
        <v>41045</v>
      </c>
    </row>
    <row r="140" spans="1:1" x14ac:dyDescent="0.25">
      <c r="A140" s="46">
        <v>41046</v>
      </c>
    </row>
    <row r="141" spans="1:1" x14ac:dyDescent="0.25">
      <c r="A141" s="46">
        <v>41047</v>
      </c>
    </row>
    <row r="142" spans="1:1" x14ac:dyDescent="0.25">
      <c r="A142" s="46">
        <v>41048</v>
      </c>
    </row>
    <row r="143" spans="1:1" x14ac:dyDescent="0.25">
      <c r="A143" s="46">
        <v>41049</v>
      </c>
    </row>
    <row r="144" spans="1:1" x14ac:dyDescent="0.25">
      <c r="A144" s="46">
        <v>41050</v>
      </c>
    </row>
    <row r="145" spans="1:1" x14ac:dyDescent="0.25">
      <c r="A145" s="46">
        <v>41051</v>
      </c>
    </row>
    <row r="146" spans="1:1" x14ac:dyDescent="0.25">
      <c r="A146" s="46">
        <v>41052</v>
      </c>
    </row>
    <row r="147" spans="1:1" x14ac:dyDescent="0.25">
      <c r="A147" s="46">
        <v>41053</v>
      </c>
    </row>
    <row r="148" spans="1:1" x14ac:dyDescent="0.25">
      <c r="A148" s="46">
        <v>41054</v>
      </c>
    </row>
    <row r="149" spans="1:1" x14ac:dyDescent="0.25">
      <c r="A149" s="46">
        <v>41055</v>
      </c>
    </row>
    <row r="150" spans="1:1" x14ac:dyDescent="0.25">
      <c r="A150" s="46">
        <v>41056</v>
      </c>
    </row>
    <row r="151" spans="1:1" x14ac:dyDescent="0.25">
      <c r="A151" s="46">
        <v>41057</v>
      </c>
    </row>
    <row r="152" spans="1:1" x14ac:dyDescent="0.25">
      <c r="A152" s="46">
        <v>41058</v>
      </c>
    </row>
    <row r="153" spans="1:1" x14ac:dyDescent="0.25">
      <c r="A153" s="46">
        <v>41059</v>
      </c>
    </row>
    <row r="154" spans="1:1" x14ac:dyDescent="0.25">
      <c r="A154" s="46">
        <v>41060</v>
      </c>
    </row>
    <row r="155" spans="1:1" x14ac:dyDescent="0.25">
      <c r="A155" s="46">
        <v>41061</v>
      </c>
    </row>
    <row r="156" spans="1:1" x14ac:dyDescent="0.25">
      <c r="A156" s="46">
        <v>41062</v>
      </c>
    </row>
    <row r="157" spans="1:1" x14ac:dyDescent="0.25">
      <c r="A157" s="46">
        <v>41063</v>
      </c>
    </row>
    <row r="158" spans="1:1" x14ac:dyDescent="0.25">
      <c r="A158" s="46">
        <v>41064</v>
      </c>
    </row>
    <row r="159" spans="1:1" x14ac:dyDescent="0.25">
      <c r="A159" s="46">
        <v>41065</v>
      </c>
    </row>
    <row r="160" spans="1:1" x14ac:dyDescent="0.25">
      <c r="A160" s="46">
        <v>41066</v>
      </c>
    </row>
    <row r="161" spans="1:1" x14ac:dyDescent="0.25">
      <c r="A161" s="46">
        <v>41067</v>
      </c>
    </row>
    <row r="162" spans="1:1" x14ac:dyDescent="0.25">
      <c r="A162" s="46">
        <v>41068</v>
      </c>
    </row>
    <row r="163" spans="1:1" x14ac:dyDescent="0.25">
      <c r="A163" s="46">
        <v>41069</v>
      </c>
    </row>
    <row r="164" spans="1:1" x14ac:dyDescent="0.25">
      <c r="A164" s="46">
        <v>41070</v>
      </c>
    </row>
    <row r="165" spans="1:1" x14ac:dyDescent="0.25">
      <c r="A165" s="46">
        <v>41071</v>
      </c>
    </row>
    <row r="166" spans="1:1" x14ac:dyDescent="0.25">
      <c r="A166" s="46">
        <v>41072</v>
      </c>
    </row>
    <row r="167" spans="1:1" x14ac:dyDescent="0.25">
      <c r="A167" s="46">
        <v>41073</v>
      </c>
    </row>
    <row r="168" spans="1:1" x14ac:dyDescent="0.25">
      <c r="A168" s="46">
        <v>41074</v>
      </c>
    </row>
    <row r="169" spans="1:1" x14ac:dyDescent="0.25">
      <c r="A169" s="46">
        <v>41075</v>
      </c>
    </row>
    <row r="170" spans="1:1" x14ac:dyDescent="0.25">
      <c r="A170" s="46">
        <v>41076</v>
      </c>
    </row>
    <row r="171" spans="1:1" x14ac:dyDescent="0.25">
      <c r="A171" s="46">
        <v>41077</v>
      </c>
    </row>
    <row r="172" spans="1:1" x14ac:dyDescent="0.25">
      <c r="A172" s="46">
        <v>41078</v>
      </c>
    </row>
    <row r="173" spans="1:1" x14ac:dyDescent="0.25">
      <c r="A173" s="46">
        <v>41079</v>
      </c>
    </row>
    <row r="174" spans="1:1" x14ac:dyDescent="0.25">
      <c r="A174" s="46">
        <v>41080</v>
      </c>
    </row>
    <row r="175" spans="1:1" x14ac:dyDescent="0.25">
      <c r="A175" s="46">
        <v>41081</v>
      </c>
    </row>
    <row r="176" spans="1:1" x14ac:dyDescent="0.25">
      <c r="A176" s="46">
        <v>41082</v>
      </c>
    </row>
    <row r="177" spans="1:1" x14ac:dyDescent="0.25">
      <c r="A177" s="46">
        <v>41083</v>
      </c>
    </row>
    <row r="178" spans="1:1" x14ac:dyDescent="0.25">
      <c r="A178" s="46">
        <v>41084</v>
      </c>
    </row>
    <row r="179" spans="1:1" x14ac:dyDescent="0.25">
      <c r="A179" s="46">
        <v>41085</v>
      </c>
    </row>
    <row r="180" spans="1:1" x14ac:dyDescent="0.25">
      <c r="A180" s="46">
        <v>41086</v>
      </c>
    </row>
    <row r="181" spans="1:1" x14ac:dyDescent="0.25">
      <c r="A181" s="46">
        <v>41087</v>
      </c>
    </row>
    <row r="182" spans="1:1" x14ac:dyDescent="0.25">
      <c r="A182" s="46">
        <v>41088</v>
      </c>
    </row>
    <row r="183" spans="1:1" x14ac:dyDescent="0.25">
      <c r="A183" s="46">
        <v>41089</v>
      </c>
    </row>
    <row r="184" spans="1:1" x14ac:dyDescent="0.25">
      <c r="A184" s="46">
        <v>41090</v>
      </c>
    </row>
    <row r="185" spans="1:1" x14ac:dyDescent="0.25">
      <c r="A185" s="46">
        <v>41091</v>
      </c>
    </row>
    <row r="186" spans="1:1" x14ac:dyDescent="0.25">
      <c r="A186" s="46">
        <v>41092</v>
      </c>
    </row>
    <row r="187" spans="1:1" x14ac:dyDescent="0.25">
      <c r="A187" s="46">
        <v>41093</v>
      </c>
    </row>
    <row r="188" spans="1:1" x14ac:dyDescent="0.25">
      <c r="A188" s="46">
        <v>41094</v>
      </c>
    </row>
    <row r="189" spans="1:1" x14ac:dyDescent="0.25">
      <c r="A189" s="46">
        <v>41095</v>
      </c>
    </row>
    <row r="190" spans="1:1" x14ac:dyDescent="0.25">
      <c r="A190" s="46">
        <v>41096</v>
      </c>
    </row>
    <row r="191" spans="1:1" x14ac:dyDescent="0.25">
      <c r="A191" s="46">
        <v>41097</v>
      </c>
    </row>
    <row r="192" spans="1:1" x14ac:dyDescent="0.25">
      <c r="A192" s="46">
        <v>41098</v>
      </c>
    </row>
    <row r="193" spans="1:1" x14ac:dyDescent="0.25">
      <c r="A193" s="46">
        <v>41099</v>
      </c>
    </row>
    <row r="194" spans="1:1" x14ac:dyDescent="0.25">
      <c r="A194" s="46">
        <v>41100</v>
      </c>
    </row>
    <row r="195" spans="1:1" x14ac:dyDescent="0.25">
      <c r="A195" s="46">
        <v>41101</v>
      </c>
    </row>
    <row r="196" spans="1:1" x14ac:dyDescent="0.25">
      <c r="A196" s="46">
        <v>41102</v>
      </c>
    </row>
    <row r="197" spans="1:1" x14ac:dyDescent="0.25">
      <c r="A197" s="46">
        <v>41103</v>
      </c>
    </row>
    <row r="198" spans="1:1" x14ac:dyDescent="0.25">
      <c r="A198" s="46">
        <v>41104</v>
      </c>
    </row>
    <row r="199" spans="1:1" x14ac:dyDescent="0.25">
      <c r="A199" s="46">
        <v>41105</v>
      </c>
    </row>
    <row r="200" spans="1:1" x14ac:dyDescent="0.25">
      <c r="A200" s="46">
        <v>41106</v>
      </c>
    </row>
    <row r="201" spans="1:1" x14ac:dyDescent="0.25">
      <c r="A201" s="46">
        <v>41107</v>
      </c>
    </row>
    <row r="202" spans="1:1" x14ac:dyDescent="0.25">
      <c r="A202" s="46">
        <v>41108</v>
      </c>
    </row>
    <row r="203" spans="1:1" x14ac:dyDescent="0.25">
      <c r="A203" s="46">
        <v>41109</v>
      </c>
    </row>
    <row r="204" spans="1:1" x14ac:dyDescent="0.25">
      <c r="A204" s="46">
        <v>41110</v>
      </c>
    </row>
    <row r="205" spans="1:1" x14ac:dyDescent="0.25">
      <c r="A205" s="46">
        <v>41111</v>
      </c>
    </row>
    <row r="206" spans="1:1" x14ac:dyDescent="0.25">
      <c r="A206" s="46">
        <v>41112</v>
      </c>
    </row>
    <row r="207" spans="1:1" x14ac:dyDescent="0.25">
      <c r="A207" s="46">
        <v>41113</v>
      </c>
    </row>
    <row r="208" spans="1:1" x14ac:dyDescent="0.25">
      <c r="A208" s="46">
        <v>41114</v>
      </c>
    </row>
    <row r="209" spans="1:1" x14ac:dyDescent="0.25">
      <c r="A209" s="46">
        <v>41115</v>
      </c>
    </row>
    <row r="210" spans="1:1" x14ac:dyDescent="0.25">
      <c r="A210" s="46">
        <v>41116</v>
      </c>
    </row>
    <row r="211" spans="1:1" x14ac:dyDescent="0.25">
      <c r="A211" s="46">
        <v>41117</v>
      </c>
    </row>
    <row r="212" spans="1:1" x14ac:dyDescent="0.25">
      <c r="A212" s="46">
        <v>41118</v>
      </c>
    </row>
    <row r="213" spans="1:1" x14ac:dyDescent="0.25">
      <c r="A213" s="46">
        <v>41119</v>
      </c>
    </row>
    <row r="214" spans="1:1" x14ac:dyDescent="0.25">
      <c r="A214" s="46">
        <v>41120</v>
      </c>
    </row>
    <row r="215" spans="1:1" x14ac:dyDescent="0.25">
      <c r="A215" s="46">
        <v>41121</v>
      </c>
    </row>
    <row r="216" spans="1:1" x14ac:dyDescent="0.25">
      <c r="A216" s="46">
        <v>41122</v>
      </c>
    </row>
    <row r="217" spans="1:1" x14ac:dyDescent="0.25">
      <c r="A217" s="46">
        <v>41123</v>
      </c>
    </row>
    <row r="218" spans="1:1" x14ac:dyDescent="0.25">
      <c r="A218" s="46">
        <v>41124</v>
      </c>
    </row>
    <row r="219" spans="1:1" x14ac:dyDescent="0.25">
      <c r="A219" s="46">
        <v>41125</v>
      </c>
    </row>
    <row r="220" spans="1:1" x14ac:dyDescent="0.25">
      <c r="A220" s="46">
        <v>41126</v>
      </c>
    </row>
    <row r="221" spans="1:1" x14ac:dyDescent="0.25">
      <c r="A221" s="46">
        <v>41127</v>
      </c>
    </row>
    <row r="222" spans="1:1" x14ac:dyDescent="0.25">
      <c r="A222" s="46">
        <v>41128</v>
      </c>
    </row>
    <row r="223" spans="1:1" x14ac:dyDescent="0.25">
      <c r="A223" s="46">
        <v>41129</v>
      </c>
    </row>
    <row r="224" spans="1:1" x14ac:dyDescent="0.25">
      <c r="A224" s="46">
        <v>41130</v>
      </c>
    </row>
    <row r="225" spans="1:1" x14ac:dyDescent="0.25">
      <c r="A225" s="46">
        <v>41131</v>
      </c>
    </row>
    <row r="226" spans="1:1" x14ac:dyDescent="0.25">
      <c r="A226" s="46">
        <v>41132</v>
      </c>
    </row>
    <row r="227" spans="1:1" x14ac:dyDescent="0.25">
      <c r="A227" s="46">
        <v>41133</v>
      </c>
    </row>
    <row r="228" spans="1:1" x14ac:dyDescent="0.25">
      <c r="A228" s="46">
        <v>41134</v>
      </c>
    </row>
    <row r="229" spans="1:1" x14ac:dyDescent="0.25">
      <c r="A229" s="46">
        <v>41135</v>
      </c>
    </row>
    <row r="230" spans="1:1" x14ac:dyDescent="0.25">
      <c r="A230" s="46">
        <v>41136</v>
      </c>
    </row>
    <row r="231" spans="1:1" x14ac:dyDescent="0.25">
      <c r="A231" s="46">
        <v>41137</v>
      </c>
    </row>
    <row r="232" spans="1:1" x14ac:dyDescent="0.25">
      <c r="A232" s="46">
        <v>41138</v>
      </c>
    </row>
    <row r="233" spans="1:1" x14ac:dyDescent="0.25">
      <c r="A233" s="46">
        <v>41139</v>
      </c>
    </row>
    <row r="234" spans="1:1" x14ac:dyDescent="0.25">
      <c r="A234" s="46">
        <v>41140</v>
      </c>
    </row>
    <row r="235" spans="1:1" x14ac:dyDescent="0.25">
      <c r="A235" s="46">
        <v>41141</v>
      </c>
    </row>
    <row r="236" spans="1:1" x14ac:dyDescent="0.25">
      <c r="A236" s="46">
        <v>41142</v>
      </c>
    </row>
    <row r="237" spans="1:1" x14ac:dyDescent="0.25">
      <c r="A237" s="46">
        <v>41143</v>
      </c>
    </row>
    <row r="238" spans="1:1" x14ac:dyDescent="0.25">
      <c r="A238" s="46">
        <v>41144</v>
      </c>
    </row>
    <row r="239" spans="1:1" x14ac:dyDescent="0.25">
      <c r="A239" s="46">
        <v>41145</v>
      </c>
    </row>
    <row r="240" spans="1:1" x14ac:dyDescent="0.25">
      <c r="A240" s="46">
        <v>41146</v>
      </c>
    </row>
    <row r="241" spans="1:1" x14ac:dyDescent="0.25">
      <c r="A241" s="46">
        <v>41147</v>
      </c>
    </row>
    <row r="242" spans="1:1" x14ac:dyDescent="0.25">
      <c r="A242" s="46">
        <v>41148</v>
      </c>
    </row>
    <row r="243" spans="1:1" x14ac:dyDescent="0.25">
      <c r="A243" s="46">
        <v>41149</v>
      </c>
    </row>
    <row r="244" spans="1:1" x14ac:dyDescent="0.25">
      <c r="A244" s="46">
        <v>41150</v>
      </c>
    </row>
    <row r="245" spans="1:1" x14ac:dyDescent="0.25">
      <c r="A245" s="46">
        <v>41151</v>
      </c>
    </row>
    <row r="246" spans="1:1" x14ac:dyDescent="0.25">
      <c r="A246" s="46">
        <v>41152</v>
      </c>
    </row>
    <row r="247" spans="1:1" x14ac:dyDescent="0.25">
      <c r="A247" s="46">
        <v>41153</v>
      </c>
    </row>
    <row r="248" spans="1:1" x14ac:dyDescent="0.25">
      <c r="A248" s="46">
        <v>41154</v>
      </c>
    </row>
    <row r="249" spans="1:1" x14ac:dyDescent="0.25">
      <c r="A249" s="46">
        <v>41155</v>
      </c>
    </row>
    <row r="250" spans="1:1" x14ac:dyDescent="0.25">
      <c r="A250" s="46">
        <v>41156</v>
      </c>
    </row>
    <row r="251" spans="1:1" x14ac:dyDescent="0.25">
      <c r="A251" s="46">
        <v>41157</v>
      </c>
    </row>
    <row r="252" spans="1:1" x14ac:dyDescent="0.25">
      <c r="A252" s="46">
        <v>41158</v>
      </c>
    </row>
    <row r="253" spans="1:1" x14ac:dyDescent="0.25">
      <c r="A253" s="46">
        <v>41159</v>
      </c>
    </row>
    <row r="254" spans="1:1" x14ac:dyDescent="0.25">
      <c r="A254" s="46">
        <v>41160</v>
      </c>
    </row>
    <row r="255" spans="1:1" x14ac:dyDescent="0.25">
      <c r="A255" s="46">
        <v>41161</v>
      </c>
    </row>
    <row r="256" spans="1:1" x14ac:dyDescent="0.25">
      <c r="A256" s="46">
        <v>41162</v>
      </c>
    </row>
    <row r="257" spans="1:1" x14ac:dyDescent="0.25">
      <c r="A257" s="46">
        <v>41163</v>
      </c>
    </row>
    <row r="258" spans="1:1" x14ac:dyDescent="0.25">
      <c r="A258" s="46">
        <v>41164</v>
      </c>
    </row>
    <row r="259" spans="1:1" x14ac:dyDescent="0.25">
      <c r="A259" s="46">
        <v>41165</v>
      </c>
    </row>
    <row r="260" spans="1:1" x14ac:dyDescent="0.25">
      <c r="A260" s="46">
        <v>41166</v>
      </c>
    </row>
    <row r="261" spans="1:1" x14ac:dyDescent="0.25">
      <c r="A261" s="46">
        <v>41167</v>
      </c>
    </row>
    <row r="262" spans="1:1" x14ac:dyDescent="0.25">
      <c r="A262" s="46">
        <v>41168</v>
      </c>
    </row>
    <row r="263" spans="1:1" x14ac:dyDescent="0.25">
      <c r="A263" s="46">
        <v>41169</v>
      </c>
    </row>
    <row r="264" spans="1:1" x14ac:dyDescent="0.25">
      <c r="A264" s="46">
        <v>41170</v>
      </c>
    </row>
    <row r="265" spans="1:1" x14ac:dyDescent="0.25">
      <c r="A265" s="46">
        <v>41171</v>
      </c>
    </row>
    <row r="266" spans="1:1" x14ac:dyDescent="0.25">
      <c r="A266" s="46">
        <v>41172</v>
      </c>
    </row>
    <row r="267" spans="1:1" x14ac:dyDescent="0.25">
      <c r="A267" s="46">
        <v>41173</v>
      </c>
    </row>
    <row r="268" spans="1:1" x14ac:dyDescent="0.25">
      <c r="A268" s="46">
        <v>41174</v>
      </c>
    </row>
    <row r="269" spans="1:1" x14ac:dyDescent="0.25">
      <c r="A269" s="46">
        <v>41175</v>
      </c>
    </row>
    <row r="270" spans="1:1" x14ac:dyDescent="0.25">
      <c r="A270" s="46">
        <v>41176</v>
      </c>
    </row>
    <row r="271" spans="1:1" x14ac:dyDescent="0.25">
      <c r="A271" s="46">
        <v>41177</v>
      </c>
    </row>
    <row r="272" spans="1:1" x14ac:dyDescent="0.25">
      <c r="A272" s="46">
        <v>41178</v>
      </c>
    </row>
    <row r="273" spans="1:1" x14ac:dyDescent="0.25">
      <c r="A273" s="46">
        <v>41179</v>
      </c>
    </row>
    <row r="274" spans="1:1" x14ac:dyDescent="0.25">
      <c r="A274" s="46">
        <v>41180</v>
      </c>
    </row>
    <row r="275" spans="1:1" x14ac:dyDescent="0.25">
      <c r="A275" s="46">
        <v>41181</v>
      </c>
    </row>
    <row r="276" spans="1:1" x14ac:dyDescent="0.25">
      <c r="A276" s="46">
        <v>41182</v>
      </c>
    </row>
    <row r="277" spans="1:1" x14ac:dyDescent="0.25">
      <c r="A277" s="46">
        <v>41183</v>
      </c>
    </row>
    <row r="278" spans="1:1" x14ac:dyDescent="0.25">
      <c r="A278" s="46">
        <v>41184</v>
      </c>
    </row>
    <row r="279" spans="1:1" x14ac:dyDescent="0.25">
      <c r="A279" s="46">
        <v>41185</v>
      </c>
    </row>
    <row r="280" spans="1:1" x14ac:dyDescent="0.25">
      <c r="A280" s="46">
        <v>41186</v>
      </c>
    </row>
    <row r="281" spans="1:1" x14ac:dyDescent="0.25">
      <c r="A281" s="46">
        <v>41187</v>
      </c>
    </row>
    <row r="282" spans="1:1" x14ac:dyDescent="0.25">
      <c r="A282" s="46">
        <v>41188</v>
      </c>
    </row>
    <row r="283" spans="1:1" x14ac:dyDescent="0.25">
      <c r="A283" s="46">
        <v>41189</v>
      </c>
    </row>
    <row r="284" spans="1:1" x14ac:dyDescent="0.25">
      <c r="A284" s="46">
        <v>41190</v>
      </c>
    </row>
    <row r="285" spans="1:1" x14ac:dyDescent="0.25">
      <c r="A285" s="46">
        <v>41191</v>
      </c>
    </row>
    <row r="286" spans="1:1" x14ac:dyDescent="0.25">
      <c r="A286" s="46">
        <v>41192</v>
      </c>
    </row>
    <row r="287" spans="1:1" x14ac:dyDescent="0.25">
      <c r="A287" s="46">
        <v>41193</v>
      </c>
    </row>
    <row r="288" spans="1:1" x14ac:dyDescent="0.25">
      <c r="A288" s="46">
        <v>41194</v>
      </c>
    </row>
    <row r="289" spans="1:1" x14ac:dyDescent="0.25">
      <c r="A289" s="46">
        <v>41195</v>
      </c>
    </row>
    <row r="290" spans="1:1" x14ac:dyDescent="0.25">
      <c r="A290" s="46">
        <v>41196</v>
      </c>
    </row>
    <row r="291" spans="1:1" x14ac:dyDescent="0.25">
      <c r="A291" s="46">
        <v>41197</v>
      </c>
    </row>
    <row r="292" spans="1:1" x14ac:dyDescent="0.25">
      <c r="A292" s="46">
        <v>41198</v>
      </c>
    </row>
    <row r="293" spans="1:1" x14ac:dyDescent="0.25">
      <c r="A293" s="46">
        <v>41199</v>
      </c>
    </row>
    <row r="294" spans="1:1" x14ac:dyDescent="0.25">
      <c r="A294" s="46">
        <v>41200</v>
      </c>
    </row>
    <row r="295" spans="1:1" x14ac:dyDescent="0.25">
      <c r="A295" s="46">
        <v>41201</v>
      </c>
    </row>
    <row r="296" spans="1:1" x14ac:dyDescent="0.25">
      <c r="A296" s="46">
        <v>41202</v>
      </c>
    </row>
    <row r="297" spans="1:1" x14ac:dyDescent="0.25">
      <c r="A297" s="46">
        <v>41203</v>
      </c>
    </row>
    <row r="298" spans="1:1" x14ac:dyDescent="0.25">
      <c r="A298" s="46">
        <v>41204</v>
      </c>
    </row>
    <row r="299" spans="1:1" x14ac:dyDescent="0.25">
      <c r="A299" s="46">
        <v>41205</v>
      </c>
    </row>
    <row r="300" spans="1:1" x14ac:dyDescent="0.25">
      <c r="A300" s="46">
        <v>41206</v>
      </c>
    </row>
    <row r="301" spans="1:1" x14ac:dyDescent="0.25">
      <c r="A301" s="46">
        <v>41207</v>
      </c>
    </row>
    <row r="302" spans="1:1" x14ac:dyDescent="0.25">
      <c r="A302" s="46">
        <v>41208</v>
      </c>
    </row>
    <row r="303" spans="1:1" x14ac:dyDescent="0.25">
      <c r="A303" s="46">
        <v>41209</v>
      </c>
    </row>
    <row r="304" spans="1:1" x14ac:dyDescent="0.25">
      <c r="A304" s="46">
        <v>41210</v>
      </c>
    </row>
    <row r="305" spans="1:1" x14ac:dyDescent="0.25">
      <c r="A305" s="46">
        <v>41211</v>
      </c>
    </row>
    <row r="306" spans="1:1" x14ac:dyDescent="0.25">
      <c r="A306" s="46">
        <v>41212</v>
      </c>
    </row>
    <row r="307" spans="1:1" x14ac:dyDescent="0.25">
      <c r="A307" s="46">
        <v>41213</v>
      </c>
    </row>
    <row r="308" spans="1:1" x14ac:dyDescent="0.25">
      <c r="A308" s="46">
        <v>41214</v>
      </c>
    </row>
    <row r="309" spans="1:1" x14ac:dyDescent="0.25">
      <c r="A309" s="46">
        <v>41215</v>
      </c>
    </row>
    <row r="310" spans="1:1" x14ac:dyDescent="0.25">
      <c r="A310" s="46">
        <v>41216</v>
      </c>
    </row>
    <row r="311" spans="1:1" x14ac:dyDescent="0.25">
      <c r="A311" s="46">
        <v>41217</v>
      </c>
    </row>
    <row r="312" spans="1:1" x14ac:dyDescent="0.25">
      <c r="A312" s="46">
        <v>41218</v>
      </c>
    </row>
    <row r="313" spans="1:1" x14ac:dyDescent="0.25">
      <c r="A313" s="46">
        <v>41219</v>
      </c>
    </row>
    <row r="314" spans="1:1" x14ac:dyDescent="0.25">
      <c r="A314" s="46">
        <v>41220</v>
      </c>
    </row>
    <row r="315" spans="1:1" x14ac:dyDescent="0.25">
      <c r="A315" s="46">
        <v>41221</v>
      </c>
    </row>
    <row r="316" spans="1:1" x14ac:dyDescent="0.25">
      <c r="A316" s="46">
        <v>41222</v>
      </c>
    </row>
    <row r="317" spans="1:1" x14ac:dyDescent="0.25">
      <c r="A317" s="46">
        <v>41223</v>
      </c>
    </row>
    <row r="318" spans="1:1" x14ac:dyDescent="0.25">
      <c r="A318" s="46">
        <v>41224</v>
      </c>
    </row>
    <row r="319" spans="1:1" x14ac:dyDescent="0.25">
      <c r="A319" s="46">
        <v>41225</v>
      </c>
    </row>
    <row r="320" spans="1:1" x14ac:dyDescent="0.25">
      <c r="A320" s="46">
        <v>41226</v>
      </c>
    </row>
    <row r="321" spans="1:1" x14ac:dyDescent="0.25">
      <c r="A321" s="46">
        <v>41227</v>
      </c>
    </row>
    <row r="322" spans="1:1" x14ac:dyDescent="0.25">
      <c r="A322" s="46">
        <v>41228</v>
      </c>
    </row>
    <row r="323" spans="1:1" x14ac:dyDescent="0.25">
      <c r="A323" s="46">
        <v>41229</v>
      </c>
    </row>
    <row r="324" spans="1:1" x14ac:dyDescent="0.25">
      <c r="A324" s="46">
        <v>41230</v>
      </c>
    </row>
    <row r="325" spans="1:1" x14ac:dyDescent="0.25">
      <c r="A325" s="46">
        <v>41231</v>
      </c>
    </row>
    <row r="326" spans="1:1" x14ac:dyDescent="0.25">
      <c r="A326" s="46">
        <v>41232</v>
      </c>
    </row>
    <row r="327" spans="1:1" x14ac:dyDescent="0.25">
      <c r="A327" s="46">
        <v>41233</v>
      </c>
    </row>
    <row r="328" spans="1:1" x14ac:dyDescent="0.25">
      <c r="A328" s="46">
        <v>41234</v>
      </c>
    </row>
    <row r="329" spans="1:1" x14ac:dyDescent="0.25">
      <c r="A329" s="46">
        <v>41235</v>
      </c>
    </row>
    <row r="330" spans="1:1" x14ac:dyDescent="0.25">
      <c r="A330" s="46">
        <v>41236</v>
      </c>
    </row>
    <row r="331" spans="1:1" x14ac:dyDescent="0.25">
      <c r="A331" s="46">
        <v>41237</v>
      </c>
    </row>
    <row r="332" spans="1:1" x14ac:dyDescent="0.25">
      <c r="A332" s="46">
        <v>41238</v>
      </c>
    </row>
    <row r="333" spans="1:1" x14ac:dyDescent="0.25">
      <c r="A333" s="46">
        <v>41239</v>
      </c>
    </row>
    <row r="334" spans="1:1" x14ac:dyDescent="0.25">
      <c r="A334" s="46">
        <v>41240</v>
      </c>
    </row>
    <row r="335" spans="1:1" x14ac:dyDescent="0.25">
      <c r="A335" s="46">
        <v>41241</v>
      </c>
    </row>
    <row r="336" spans="1:1" x14ac:dyDescent="0.25">
      <c r="A336" s="46">
        <v>41242</v>
      </c>
    </row>
    <row r="337" spans="1:1" x14ac:dyDescent="0.25">
      <c r="A337" s="46">
        <v>41243</v>
      </c>
    </row>
    <row r="338" spans="1:1" x14ac:dyDescent="0.25">
      <c r="A338" s="46">
        <v>41244</v>
      </c>
    </row>
    <row r="339" spans="1:1" x14ac:dyDescent="0.25">
      <c r="A339" s="46">
        <v>41245</v>
      </c>
    </row>
    <row r="340" spans="1:1" x14ac:dyDescent="0.25">
      <c r="A340" s="46">
        <v>41246</v>
      </c>
    </row>
    <row r="341" spans="1:1" x14ac:dyDescent="0.25">
      <c r="A341" s="46">
        <v>41247</v>
      </c>
    </row>
    <row r="342" spans="1:1" x14ac:dyDescent="0.25">
      <c r="A342" s="46">
        <v>41248</v>
      </c>
    </row>
    <row r="343" spans="1:1" x14ac:dyDescent="0.25">
      <c r="A343" s="46">
        <v>41249</v>
      </c>
    </row>
    <row r="344" spans="1:1" x14ac:dyDescent="0.25">
      <c r="A344" s="46">
        <v>41250</v>
      </c>
    </row>
    <row r="345" spans="1:1" x14ac:dyDescent="0.25">
      <c r="A345" s="46">
        <v>41251</v>
      </c>
    </row>
    <row r="346" spans="1:1" x14ac:dyDescent="0.25">
      <c r="A346" s="46">
        <v>41252</v>
      </c>
    </row>
    <row r="347" spans="1:1" x14ac:dyDescent="0.25">
      <c r="A347" s="46">
        <v>41253</v>
      </c>
    </row>
    <row r="348" spans="1:1" x14ac:dyDescent="0.25">
      <c r="A348" s="46">
        <v>41254</v>
      </c>
    </row>
    <row r="349" spans="1:1" x14ac:dyDescent="0.25">
      <c r="A349" s="46">
        <v>41255</v>
      </c>
    </row>
    <row r="350" spans="1:1" x14ac:dyDescent="0.25">
      <c r="A350" s="46">
        <v>41256</v>
      </c>
    </row>
    <row r="351" spans="1:1" x14ac:dyDescent="0.25">
      <c r="A351" s="46">
        <v>41257</v>
      </c>
    </row>
    <row r="352" spans="1:1" x14ac:dyDescent="0.25">
      <c r="A352" s="46">
        <v>41258</v>
      </c>
    </row>
    <row r="353" spans="1:1" x14ac:dyDescent="0.25">
      <c r="A353" s="46">
        <v>41259</v>
      </c>
    </row>
    <row r="354" spans="1:1" x14ac:dyDescent="0.25">
      <c r="A354" s="46">
        <v>41260</v>
      </c>
    </row>
    <row r="355" spans="1:1" x14ac:dyDescent="0.25">
      <c r="A355" s="46">
        <v>41261</v>
      </c>
    </row>
    <row r="356" spans="1:1" x14ac:dyDescent="0.25">
      <c r="A356" s="46">
        <v>41262</v>
      </c>
    </row>
    <row r="357" spans="1:1" x14ac:dyDescent="0.25">
      <c r="A357" s="46">
        <v>41263</v>
      </c>
    </row>
    <row r="358" spans="1:1" x14ac:dyDescent="0.25">
      <c r="A358" s="46">
        <v>41264</v>
      </c>
    </row>
    <row r="359" spans="1:1" x14ac:dyDescent="0.25">
      <c r="A359" s="46">
        <v>41265</v>
      </c>
    </row>
    <row r="360" spans="1:1" x14ac:dyDescent="0.25">
      <c r="A360" s="46">
        <v>41266</v>
      </c>
    </row>
    <row r="361" spans="1:1" x14ac:dyDescent="0.25">
      <c r="A361" s="46">
        <v>41267</v>
      </c>
    </row>
    <row r="362" spans="1:1" x14ac:dyDescent="0.25">
      <c r="A362" s="46">
        <v>41268</v>
      </c>
    </row>
    <row r="363" spans="1:1" x14ac:dyDescent="0.25">
      <c r="A363" s="46">
        <v>41269</v>
      </c>
    </row>
    <row r="364" spans="1:1" x14ac:dyDescent="0.25">
      <c r="A364" s="46">
        <v>41270</v>
      </c>
    </row>
    <row r="365" spans="1:1" x14ac:dyDescent="0.25">
      <c r="A365" s="46">
        <v>41271</v>
      </c>
    </row>
    <row r="366" spans="1:1" x14ac:dyDescent="0.25">
      <c r="A366" s="46">
        <v>41272</v>
      </c>
    </row>
    <row r="367" spans="1:1" x14ac:dyDescent="0.25">
      <c r="A367" s="46">
        <v>41273</v>
      </c>
    </row>
    <row r="368" spans="1:1" x14ac:dyDescent="0.25">
      <c r="A368" s="46">
        <v>41274</v>
      </c>
    </row>
    <row r="369" spans="1:1" x14ac:dyDescent="0.25">
      <c r="A369" s="46">
        <v>41275</v>
      </c>
    </row>
    <row r="370" spans="1:1" x14ac:dyDescent="0.25">
      <c r="A370" s="46">
        <v>41276</v>
      </c>
    </row>
    <row r="371" spans="1:1" x14ac:dyDescent="0.25">
      <c r="A371" s="46">
        <v>41277</v>
      </c>
    </row>
    <row r="372" spans="1:1" x14ac:dyDescent="0.25">
      <c r="A372" s="46">
        <v>41278</v>
      </c>
    </row>
    <row r="373" spans="1:1" x14ac:dyDescent="0.25">
      <c r="A373" s="46">
        <v>41279</v>
      </c>
    </row>
    <row r="374" spans="1:1" x14ac:dyDescent="0.25">
      <c r="A374" s="46">
        <v>41280</v>
      </c>
    </row>
    <row r="375" spans="1:1" x14ac:dyDescent="0.25">
      <c r="A375" s="46">
        <v>41281</v>
      </c>
    </row>
    <row r="376" spans="1:1" x14ac:dyDescent="0.25">
      <c r="A376" s="46">
        <v>41282</v>
      </c>
    </row>
    <row r="377" spans="1:1" x14ac:dyDescent="0.25">
      <c r="A377" s="46">
        <v>41283</v>
      </c>
    </row>
    <row r="378" spans="1:1" x14ac:dyDescent="0.25">
      <c r="A378" s="46">
        <v>41284</v>
      </c>
    </row>
    <row r="379" spans="1:1" x14ac:dyDescent="0.25">
      <c r="A379" s="46">
        <v>41285</v>
      </c>
    </row>
    <row r="380" spans="1:1" x14ac:dyDescent="0.25">
      <c r="A380" s="46">
        <v>41286</v>
      </c>
    </row>
    <row r="381" spans="1:1" x14ac:dyDescent="0.25">
      <c r="A381" s="46">
        <v>41287</v>
      </c>
    </row>
    <row r="382" spans="1:1" x14ac:dyDescent="0.25">
      <c r="A382" s="46">
        <v>41288</v>
      </c>
    </row>
    <row r="383" spans="1:1" x14ac:dyDescent="0.25">
      <c r="A383" s="46">
        <v>41289</v>
      </c>
    </row>
    <row r="384" spans="1:1" x14ac:dyDescent="0.25">
      <c r="A384" s="46">
        <v>41290</v>
      </c>
    </row>
    <row r="385" spans="1:1" x14ac:dyDescent="0.25">
      <c r="A385" s="46">
        <v>41291</v>
      </c>
    </row>
    <row r="386" spans="1:1" x14ac:dyDescent="0.25">
      <c r="A386" s="46">
        <v>41292</v>
      </c>
    </row>
    <row r="387" spans="1:1" x14ac:dyDescent="0.25">
      <c r="A387" s="46">
        <v>41293</v>
      </c>
    </row>
    <row r="388" spans="1:1" x14ac:dyDescent="0.25">
      <c r="A388" s="46">
        <v>41294</v>
      </c>
    </row>
    <row r="389" spans="1:1" x14ac:dyDescent="0.25">
      <c r="A389" s="46">
        <v>41295</v>
      </c>
    </row>
    <row r="390" spans="1:1" x14ac:dyDescent="0.25">
      <c r="A390" s="46">
        <v>41296</v>
      </c>
    </row>
    <row r="391" spans="1:1" x14ac:dyDescent="0.25">
      <c r="A391" s="46">
        <v>41297</v>
      </c>
    </row>
    <row r="392" spans="1:1" x14ac:dyDescent="0.25">
      <c r="A392" s="46">
        <v>41298</v>
      </c>
    </row>
    <row r="393" spans="1:1" x14ac:dyDescent="0.25">
      <c r="A393" s="46">
        <v>41299</v>
      </c>
    </row>
    <row r="394" spans="1:1" x14ac:dyDescent="0.25">
      <c r="A394" s="46">
        <v>41300</v>
      </c>
    </row>
    <row r="395" spans="1:1" x14ac:dyDescent="0.25">
      <c r="A395" s="46">
        <v>41301</v>
      </c>
    </row>
    <row r="396" spans="1:1" x14ac:dyDescent="0.25">
      <c r="A396" s="46">
        <v>41302</v>
      </c>
    </row>
    <row r="397" spans="1:1" x14ac:dyDescent="0.25">
      <c r="A397" s="46">
        <v>41303</v>
      </c>
    </row>
    <row r="398" spans="1:1" x14ac:dyDescent="0.25">
      <c r="A398" s="46">
        <v>41304</v>
      </c>
    </row>
    <row r="399" spans="1:1" x14ac:dyDescent="0.25">
      <c r="A399" s="46">
        <v>41305</v>
      </c>
    </row>
    <row r="400" spans="1:1" x14ac:dyDescent="0.25">
      <c r="A400" s="46">
        <v>41306</v>
      </c>
    </row>
    <row r="401" spans="1:1" x14ac:dyDescent="0.25">
      <c r="A401" s="46">
        <v>41307</v>
      </c>
    </row>
    <row r="402" spans="1:1" x14ac:dyDescent="0.25">
      <c r="A402" s="46">
        <v>41308</v>
      </c>
    </row>
    <row r="403" spans="1:1" x14ac:dyDescent="0.25">
      <c r="A403" s="46">
        <v>41309</v>
      </c>
    </row>
    <row r="404" spans="1:1" x14ac:dyDescent="0.25">
      <c r="A404" s="46">
        <v>41310</v>
      </c>
    </row>
    <row r="405" spans="1:1" x14ac:dyDescent="0.25">
      <c r="A405" s="46">
        <v>41311</v>
      </c>
    </row>
    <row r="406" spans="1:1" x14ac:dyDescent="0.25">
      <c r="A406" s="46">
        <v>41312</v>
      </c>
    </row>
    <row r="407" spans="1:1" x14ac:dyDescent="0.25">
      <c r="A407" s="46">
        <v>41313</v>
      </c>
    </row>
    <row r="408" spans="1:1" x14ac:dyDescent="0.25">
      <c r="A408" s="46">
        <v>41314</v>
      </c>
    </row>
    <row r="409" spans="1:1" x14ac:dyDescent="0.25">
      <c r="A409" s="46">
        <v>41315</v>
      </c>
    </row>
    <row r="410" spans="1:1" x14ac:dyDescent="0.25">
      <c r="A410" s="46">
        <v>41316</v>
      </c>
    </row>
    <row r="411" spans="1:1" x14ac:dyDescent="0.25">
      <c r="A411" s="46">
        <v>41317</v>
      </c>
    </row>
    <row r="412" spans="1:1" x14ac:dyDescent="0.25">
      <c r="A412" s="46">
        <v>41318</v>
      </c>
    </row>
    <row r="413" spans="1:1" x14ac:dyDescent="0.25">
      <c r="A413" s="46">
        <v>41319</v>
      </c>
    </row>
    <row r="414" spans="1:1" x14ac:dyDescent="0.25">
      <c r="A414" s="46">
        <v>41320</v>
      </c>
    </row>
    <row r="415" spans="1:1" x14ac:dyDescent="0.25">
      <c r="A415" s="46">
        <v>41321</v>
      </c>
    </row>
    <row r="416" spans="1:1" x14ac:dyDescent="0.25">
      <c r="A416" s="46">
        <v>41322</v>
      </c>
    </row>
    <row r="417" spans="1:1" x14ac:dyDescent="0.25">
      <c r="A417" s="46">
        <v>41323</v>
      </c>
    </row>
    <row r="418" spans="1:1" x14ac:dyDescent="0.25">
      <c r="A418" s="46">
        <v>41324</v>
      </c>
    </row>
    <row r="419" spans="1:1" x14ac:dyDescent="0.25">
      <c r="A419" s="46">
        <v>41325</v>
      </c>
    </row>
    <row r="420" spans="1:1" x14ac:dyDescent="0.25">
      <c r="A420" s="46">
        <v>41326</v>
      </c>
    </row>
    <row r="421" spans="1:1" x14ac:dyDescent="0.25">
      <c r="A421" s="46">
        <v>41327</v>
      </c>
    </row>
    <row r="422" spans="1:1" x14ac:dyDescent="0.25">
      <c r="A422" s="46">
        <v>41328</v>
      </c>
    </row>
    <row r="423" spans="1:1" x14ac:dyDescent="0.25">
      <c r="A423" s="46">
        <v>41329</v>
      </c>
    </row>
    <row r="424" spans="1:1" x14ac:dyDescent="0.25">
      <c r="A424" s="46">
        <v>41330</v>
      </c>
    </row>
    <row r="425" spans="1:1" x14ac:dyDescent="0.25">
      <c r="A425" s="46">
        <v>41331</v>
      </c>
    </row>
    <row r="426" spans="1:1" x14ac:dyDescent="0.25">
      <c r="A426" s="46">
        <v>41332</v>
      </c>
    </row>
    <row r="427" spans="1:1" x14ac:dyDescent="0.25">
      <c r="A427" s="46">
        <v>41333</v>
      </c>
    </row>
    <row r="428" spans="1:1" x14ac:dyDescent="0.25">
      <c r="A428" s="46">
        <v>41334</v>
      </c>
    </row>
    <row r="429" spans="1:1" x14ac:dyDescent="0.25">
      <c r="A429" s="46">
        <v>41335</v>
      </c>
    </row>
    <row r="430" spans="1:1" x14ac:dyDescent="0.25">
      <c r="A430" s="46">
        <v>41336</v>
      </c>
    </row>
    <row r="431" spans="1:1" x14ac:dyDescent="0.25">
      <c r="A431" s="46">
        <v>41337</v>
      </c>
    </row>
    <row r="432" spans="1:1" x14ac:dyDescent="0.25">
      <c r="A432" s="46">
        <v>41338</v>
      </c>
    </row>
    <row r="433" spans="1:1" x14ac:dyDescent="0.25">
      <c r="A433" s="46">
        <v>41339</v>
      </c>
    </row>
    <row r="434" spans="1:1" x14ac:dyDescent="0.25">
      <c r="A434" s="46">
        <v>41340</v>
      </c>
    </row>
    <row r="435" spans="1:1" x14ac:dyDescent="0.25">
      <c r="A435" s="46">
        <v>41341</v>
      </c>
    </row>
    <row r="436" spans="1:1" x14ac:dyDescent="0.25">
      <c r="A436" s="46">
        <v>41342</v>
      </c>
    </row>
    <row r="437" spans="1:1" x14ac:dyDescent="0.25">
      <c r="A437" s="46">
        <v>41343</v>
      </c>
    </row>
    <row r="438" spans="1:1" x14ac:dyDescent="0.25">
      <c r="A438" s="46">
        <v>41344</v>
      </c>
    </row>
    <row r="439" spans="1:1" x14ac:dyDescent="0.25">
      <c r="A439" s="46">
        <v>41345</v>
      </c>
    </row>
    <row r="440" spans="1:1" x14ac:dyDescent="0.25">
      <c r="A440" s="46">
        <v>41346</v>
      </c>
    </row>
    <row r="441" spans="1:1" x14ac:dyDescent="0.25">
      <c r="A441" s="46">
        <v>41347</v>
      </c>
    </row>
    <row r="442" spans="1:1" x14ac:dyDescent="0.25">
      <c r="A442" s="46">
        <v>41348</v>
      </c>
    </row>
    <row r="443" spans="1:1" x14ac:dyDescent="0.25">
      <c r="A443" s="46">
        <v>41349</v>
      </c>
    </row>
    <row r="444" spans="1:1" x14ac:dyDescent="0.25">
      <c r="A444" s="46">
        <v>41350</v>
      </c>
    </row>
    <row r="445" spans="1:1" x14ac:dyDescent="0.25">
      <c r="A445" s="46">
        <v>41351</v>
      </c>
    </row>
    <row r="446" spans="1:1" x14ac:dyDescent="0.25">
      <c r="A446" s="46">
        <v>41352</v>
      </c>
    </row>
    <row r="447" spans="1:1" x14ac:dyDescent="0.25">
      <c r="A447" s="46">
        <v>41353</v>
      </c>
    </row>
    <row r="448" spans="1:1" x14ac:dyDescent="0.25">
      <c r="A448" s="46">
        <v>41354</v>
      </c>
    </row>
    <row r="449" spans="1:1" x14ac:dyDescent="0.25">
      <c r="A449" s="46">
        <v>41355</v>
      </c>
    </row>
    <row r="450" spans="1:1" x14ac:dyDescent="0.25">
      <c r="A450" s="46">
        <v>41356</v>
      </c>
    </row>
    <row r="451" spans="1:1" x14ac:dyDescent="0.25">
      <c r="A451" s="46">
        <v>41357</v>
      </c>
    </row>
    <row r="452" spans="1:1" x14ac:dyDescent="0.25">
      <c r="A452" s="46">
        <v>41358</v>
      </c>
    </row>
    <row r="453" spans="1:1" x14ac:dyDescent="0.25">
      <c r="A453" s="46">
        <v>41359</v>
      </c>
    </row>
    <row r="454" spans="1:1" x14ac:dyDescent="0.25">
      <c r="A454" s="46">
        <v>41360</v>
      </c>
    </row>
    <row r="455" spans="1:1" x14ac:dyDescent="0.25">
      <c r="A455" s="46">
        <v>41361</v>
      </c>
    </row>
    <row r="456" spans="1:1" x14ac:dyDescent="0.25">
      <c r="A456" s="46">
        <v>41362</v>
      </c>
    </row>
    <row r="457" spans="1:1" x14ac:dyDescent="0.25">
      <c r="A457" s="46">
        <v>41363</v>
      </c>
    </row>
    <row r="458" spans="1:1" x14ac:dyDescent="0.25">
      <c r="A458" s="46">
        <v>41364</v>
      </c>
    </row>
    <row r="459" spans="1:1" x14ac:dyDescent="0.25">
      <c r="A459" s="46">
        <v>41365</v>
      </c>
    </row>
    <row r="460" spans="1:1" x14ac:dyDescent="0.25">
      <c r="A460" s="46">
        <v>41366</v>
      </c>
    </row>
    <row r="461" spans="1:1" x14ac:dyDescent="0.25">
      <c r="A461" s="46">
        <v>41367</v>
      </c>
    </row>
    <row r="462" spans="1:1" x14ac:dyDescent="0.25">
      <c r="A462" s="46">
        <v>41368</v>
      </c>
    </row>
    <row r="463" spans="1:1" x14ac:dyDescent="0.25">
      <c r="A463" s="46">
        <v>41369</v>
      </c>
    </row>
    <row r="464" spans="1:1" x14ac:dyDescent="0.25">
      <c r="A464" s="46">
        <v>41370</v>
      </c>
    </row>
    <row r="465" spans="1:1" x14ac:dyDescent="0.25">
      <c r="A465" s="46">
        <v>41371</v>
      </c>
    </row>
    <row r="466" spans="1:1" x14ac:dyDescent="0.25">
      <c r="A466" s="46">
        <v>41372</v>
      </c>
    </row>
    <row r="467" spans="1:1" x14ac:dyDescent="0.25">
      <c r="A467" s="46">
        <v>41373</v>
      </c>
    </row>
    <row r="468" spans="1:1" x14ac:dyDescent="0.25">
      <c r="A468" s="46">
        <v>41374</v>
      </c>
    </row>
    <row r="469" spans="1:1" x14ac:dyDescent="0.25">
      <c r="A469" s="46">
        <v>41375</v>
      </c>
    </row>
    <row r="470" spans="1:1" x14ac:dyDescent="0.25">
      <c r="A470" s="46">
        <v>41376</v>
      </c>
    </row>
    <row r="471" spans="1:1" x14ac:dyDescent="0.25">
      <c r="A471" s="46">
        <v>41377</v>
      </c>
    </row>
    <row r="472" spans="1:1" x14ac:dyDescent="0.25">
      <c r="A472" s="46">
        <v>41378</v>
      </c>
    </row>
    <row r="473" spans="1:1" x14ac:dyDescent="0.25">
      <c r="A473" s="46">
        <v>41379</v>
      </c>
    </row>
    <row r="474" spans="1:1" x14ac:dyDescent="0.25">
      <c r="A474" s="46">
        <v>41380</v>
      </c>
    </row>
    <row r="475" spans="1:1" x14ac:dyDescent="0.25">
      <c r="A475" s="46">
        <v>41381</v>
      </c>
    </row>
    <row r="476" spans="1:1" x14ac:dyDescent="0.25">
      <c r="A476" s="46">
        <v>41382</v>
      </c>
    </row>
    <row r="477" spans="1:1" x14ac:dyDescent="0.25">
      <c r="A477" s="46">
        <v>41383</v>
      </c>
    </row>
    <row r="478" spans="1:1" x14ac:dyDescent="0.25">
      <c r="A478" s="46">
        <v>41384</v>
      </c>
    </row>
    <row r="479" spans="1:1" x14ac:dyDescent="0.25">
      <c r="A479" s="46">
        <v>41385</v>
      </c>
    </row>
    <row r="480" spans="1:1" x14ac:dyDescent="0.25">
      <c r="A480" s="46">
        <v>41386</v>
      </c>
    </row>
    <row r="481" spans="1:1" x14ac:dyDescent="0.25">
      <c r="A481" s="46">
        <v>41387</v>
      </c>
    </row>
    <row r="482" spans="1:1" x14ac:dyDescent="0.25">
      <c r="A482" s="46">
        <v>41388</v>
      </c>
    </row>
    <row r="483" spans="1:1" x14ac:dyDescent="0.25">
      <c r="A483" s="46">
        <v>41389</v>
      </c>
    </row>
    <row r="484" spans="1:1" x14ac:dyDescent="0.25">
      <c r="A484" s="46">
        <v>41390</v>
      </c>
    </row>
    <row r="485" spans="1:1" x14ac:dyDescent="0.25">
      <c r="A485" s="46">
        <v>41391</v>
      </c>
    </row>
    <row r="486" spans="1:1" x14ac:dyDescent="0.25">
      <c r="A486" s="46">
        <v>41392</v>
      </c>
    </row>
    <row r="487" spans="1:1" x14ac:dyDescent="0.25">
      <c r="A487" s="46">
        <v>41393</v>
      </c>
    </row>
    <row r="488" spans="1:1" x14ac:dyDescent="0.25">
      <c r="A488" s="46">
        <v>41394</v>
      </c>
    </row>
    <row r="489" spans="1:1" x14ac:dyDescent="0.25">
      <c r="A489" s="46">
        <v>41395</v>
      </c>
    </row>
    <row r="490" spans="1:1" x14ac:dyDescent="0.25">
      <c r="A490" s="46">
        <v>41396</v>
      </c>
    </row>
    <row r="491" spans="1:1" x14ac:dyDescent="0.25">
      <c r="A491" s="46">
        <v>41397</v>
      </c>
    </row>
    <row r="492" spans="1:1" x14ac:dyDescent="0.25">
      <c r="A492" s="46">
        <v>41398</v>
      </c>
    </row>
    <row r="493" spans="1:1" x14ac:dyDescent="0.25">
      <c r="A493" s="46">
        <v>41399</v>
      </c>
    </row>
    <row r="494" spans="1:1" x14ac:dyDescent="0.25">
      <c r="A494" s="46">
        <v>41400</v>
      </c>
    </row>
    <row r="495" spans="1:1" x14ac:dyDescent="0.25">
      <c r="A495" s="46">
        <v>41401</v>
      </c>
    </row>
    <row r="496" spans="1:1" x14ac:dyDescent="0.25">
      <c r="A496" s="46">
        <v>41402</v>
      </c>
    </row>
    <row r="497" spans="1:1" x14ac:dyDescent="0.25">
      <c r="A497" s="46">
        <v>41403</v>
      </c>
    </row>
    <row r="498" spans="1:1" x14ac:dyDescent="0.25">
      <c r="A498" s="46">
        <v>41404</v>
      </c>
    </row>
    <row r="499" spans="1:1" x14ac:dyDescent="0.25">
      <c r="A499" s="46">
        <v>41405</v>
      </c>
    </row>
    <row r="500" spans="1:1" x14ac:dyDescent="0.25">
      <c r="A500" s="46">
        <v>41406</v>
      </c>
    </row>
    <row r="501" spans="1:1" x14ac:dyDescent="0.25">
      <c r="A501" s="46">
        <v>41407</v>
      </c>
    </row>
    <row r="502" spans="1:1" x14ac:dyDescent="0.25">
      <c r="A502" s="46">
        <v>41408</v>
      </c>
    </row>
    <row r="503" spans="1:1" x14ac:dyDescent="0.25">
      <c r="A503" s="46">
        <v>41409</v>
      </c>
    </row>
    <row r="504" spans="1:1" x14ac:dyDescent="0.25">
      <c r="A504" s="46">
        <v>41410</v>
      </c>
    </row>
    <row r="505" spans="1:1" x14ac:dyDescent="0.25">
      <c r="A505" s="46">
        <v>41411</v>
      </c>
    </row>
    <row r="506" spans="1:1" x14ac:dyDescent="0.25">
      <c r="A506" s="46">
        <v>41412</v>
      </c>
    </row>
    <row r="507" spans="1:1" x14ac:dyDescent="0.25">
      <c r="A507" s="46">
        <v>41413</v>
      </c>
    </row>
    <row r="508" spans="1:1" x14ac:dyDescent="0.25">
      <c r="A508" s="46">
        <v>41414</v>
      </c>
    </row>
    <row r="509" spans="1:1" x14ac:dyDescent="0.25">
      <c r="A509" s="46">
        <v>41415</v>
      </c>
    </row>
    <row r="510" spans="1:1" x14ac:dyDescent="0.25">
      <c r="A510" s="46">
        <v>41416</v>
      </c>
    </row>
    <row r="511" spans="1:1" x14ac:dyDescent="0.25">
      <c r="A511" s="46">
        <v>41417</v>
      </c>
    </row>
    <row r="512" spans="1:1" x14ac:dyDescent="0.25">
      <c r="A512" s="46">
        <v>41418</v>
      </c>
    </row>
    <row r="513" spans="1:1" x14ac:dyDescent="0.25">
      <c r="A513" s="46">
        <v>41419</v>
      </c>
    </row>
    <row r="514" spans="1:1" x14ac:dyDescent="0.25">
      <c r="A514" s="46">
        <v>41420</v>
      </c>
    </row>
    <row r="515" spans="1:1" x14ac:dyDescent="0.25">
      <c r="A515" s="46">
        <v>41421</v>
      </c>
    </row>
    <row r="516" spans="1:1" x14ac:dyDescent="0.25">
      <c r="A516" s="46">
        <v>41422</v>
      </c>
    </row>
    <row r="517" spans="1:1" x14ac:dyDescent="0.25">
      <c r="A517" s="46">
        <v>41423</v>
      </c>
    </row>
    <row r="518" spans="1:1" x14ac:dyDescent="0.25">
      <c r="A518" s="46">
        <v>41424</v>
      </c>
    </row>
    <row r="519" spans="1:1" x14ac:dyDescent="0.25">
      <c r="A519" s="46">
        <v>41425</v>
      </c>
    </row>
    <row r="520" spans="1:1" x14ac:dyDescent="0.25">
      <c r="A520" s="46">
        <v>41426</v>
      </c>
    </row>
    <row r="521" spans="1:1" x14ac:dyDescent="0.25">
      <c r="A521" s="46">
        <v>41427</v>
      </c>
    </row>
    <row r="522" spans="1:1" x14ac:dyDescent="0.25">
      <c r="A522" s="46">
        <v>41428</v>
      </c>
    </row>
    <row r="523" spans="1:1" x14ac:dyDescent="0.25">
      <c r="A523" s="46">
        <v>41429</v>
      </c>
    </row>
    <row r="524" spans="1:1" x14ac:dyDescent="0.25">
      <c r="A524" s="46">
        <v>41430</v>
      </c>
    </row>
    <row r="525" spans="1:1" x14ac:dyDescent="0.25">
      <c r="A525" s="46">
        <v>41431</v>
      </c>
    </row>
    <row r="526" spans="1:1" x14ac:dyDescent="0.25">
      <c r="A526" s="46">
        <v>41432</v>
      </c>
    </row>
    <row r="527" spans="1:1" x14ac:dyDescent="0.25">
      <c r="A527" s="46">
        <v>41433</v>
      </c>
    </row>
    <row r="528" spans="1:1" x14ac:dyDescent="0.25">
      <c r="A528" s="46">
        <v>41434</v>
      </c>
    </row>
    <row r="529" spans="1:1" x14ac:dyDescent="0.25">
      <c r="A529" s="46">
        <v>41435</v>
      </c>
    </row>
    <row r="530" spans="1:1" x14ac:dyDescent="0.25">
      <c r="A530" s="46">
        <v>41436</v>
      </c>
    </row>
    <row r="531" spans="1:1" x14ac:dyDescent="0.25">
      <c r="A531" s="46">
        <v>41437</v>
      </c>
    </row>
    <row r="532" spans="1:1" x14ac:dyDescent="0.25">
      <c r="A532" s="46">
        <v>41438</v>
      </c>
    </row>
    <row r="533" spans="1:1" x14ac:dyDescent="0.25">
      <c r="A533" s="46">
        <v>41439</v>
      </c>
    </row>
    <row r="534" spans="1:1" x14ac:dyDescent="0.25">
      <c r="A534" s="46">
        <v>41440</v>
      </c>
    </row>
    <row r="535" spans="1:1" x14ac:dyDescent="0.25">
      <c r="A535" s="46">
        <v>41441</v>
      </c>
    </row>
    <row r="536" spans="1:1" x14ac:dyDescent="0.25">
      <c r="A536" s="46">
        <v>41442</v>
      </c>
    </row>
    <row r="537" spans="1:1" x14ac:dyDescent="0.25">
      <c r="A537" s="46">
        <v>41443</v>
      </c>
    </row>
    <row r="538" spans="1:1" x14ac:dyDescent="0.25">
      <c r="A538" s="46">
        <v>41444</v>
      </c>
    </row>
    <row r="539" spans="1:1" x14ac:dyDescent="0.25">
      <c r="A539" s="46">
        <v>41445</v>
      </c>
    </row>
    <row r="540" spans="1:1" x14ac:dyDescent="0.25">
      <c r="A540" s="46">
        <v>41446</v>
      </c>
    </row>
    <row r="541" spans="1:1" x14ac:dyDescent="0.25">
      <c r="A541" s="46">
        <v>41447</v>
      </c>
    </row>
    <row r="542" spans="1:1" x14ac:dyDescent="0.25">
      <c r="A542" s="46">
        <v>41448</v>
      </c>
    </row>
    <row r="543" spans="1:1" x14ac:dyDescent="0.25">
      <c r="A543" s="46">
        <v>41449</v>
      </c>
    </row>
    <row r="544" spans="1:1" x14ac:dyDescent="0.25">
      <c r="A544" s="46">
        <v>41450</v>
      </c>
    </row>
    <row r="545" spans="1:1" x14ac:dyDescent="0.25">
      <c r="A545" s="46">
        <v>41451</v>
      </c>
    </row>
    <row r="546" spans="1:1" x14ac:dyDescent="0.25">
      <c r="A546" s="46">
        <v>41452</v>
      </c>
    </row>
    <row r="547" spans="1:1" x14ac:dyDescent="0.25">
      <c r="A547" s="46">
        <v>41453</v>
      </c>
    </row>
    <row r="548" spans="1:1" x14ac:dyDescent="0.25">
      <c r="A548" s="46">
        <v>41454</v>
      </c>
    </row>
    <row r="549" spans="1:1" x14ac:dyDescent="0.25">
      <c r="A549" s="46">
        <v>41455</v>
      </c>
    </row>
    <row r="550" spans="1:1" x14ac:dyDescent="0.25">
      <c r="A550" s="46">
        <v>41456</v>
      </c>
    </row>
    <row r="551" spans="1:1" x14ac:dyDescent="0.25">
      <c r="A551" s="46">
        <v>41457</v>
      </c>
    </row>
    <row r="552" spans="1:1" x14ac:dyDescent="0.25">
      <c r="A552" s="46">
        <v>41458</v>
      </c>
    </row>
    <row r="553" spans="1:1" x14ac:dyDescent="0.25">
      <c r="A553" s="46">
        <v>41459</v>
      </c>
    </row>
    <row r="554" spans="1:1" x14ac:dyDescent="0.25">
      <c r="A554" s="46">
        <v>41460</v>
      </c>
    </row>
    <row r="555" spans="1:1" x14ac:dyDescent="0.25">
      <c r="A555" s="46">
        <v>41461</v>
      </c>
    </row>
    <row r="556" spans="1:1" x14ac:dyDescent="0.25">
      <c r="A556" s="46">
        <v>41462</v>
      </c>
    </row>
    <row r="557" spans="1:1" x14ac:dyDescent="0.25">
      <c r="A557" s="46">
        <v>41463</v>
      </c>
    </row>
    <row r="558" spans="1:1" x14ac:dyDescent="0.25">
      <c r="A558" s="46">
        <v>41464</v>
      </c>
    </row>
    <row r="559" spans="1:1" x14ac:dyDescent="0.25">
      <c r="A559" s="46">
        <v>41465</v>
      </c>
    </row>
    <row r="560" spans="1:1" x14ac:dyDescent="0.25">
      <c r="A560" s="46">
        <v>41466</v>
      </c>
    </row>
    <row r="561" spans="1:1" x14ac:dyDescent="0.25">
      <c r="A561" s="46">
        <v>41467</v>
      </c>
    </row>
    <row r="562" spans="1:1" x14ac:dyDescent="0.25">
      <c r="A562" s="46">
        <v>41468</v>
      </c>
    </row>
    <row r="563" spans="1:1" x14ac:dyDescent="0.25">
      <c r="A563" s="46">
        <v>41469</v>
      </c>
    </row>
    <row r="564" spans="1:1" x14ac:dyDescent="0.25">
      <c r="A564" s="46">
        <v>41470</v>
      </c>
    </row>
    <row r="565" spans="1:1" x14ac:dyDescent="0.25">
      <c r="A565" s="46">
        <v>41471</v>
      </c>
    </row>
    <row r="566" spans="1:1" x14ac:dyDescent="0.25">
      <c r="A566" s="46">
        <v>41472</v>
      </c>
    </row>
    <row r="567" spans="1:1" x14ac:dyDescent="0.25">
      <c r="A567" s="46">
        <v>41473</v>
      </c>
    </row>
    <row r="568" spans="1:1" x14ac:dyDescent="0.25">
      <c r="A568" s="46">
        <v>41474</v>
      </c>
    </row>
    <row r="569" spans="1:1" x14ac:dyDescent="0.25">
      <c r="A569" s="46">
        <v>41475</v>
      </c>
    </row>
    <row r="570" spans="1:1" x14ac:dyDescent="0.25">
      <c r="A570" s="46">
        <v>41476</v>
      </c>
    </row>
    <row r="571" spans="1:1" x14ac:dyDescent="0.25">
      <c r="A571" s="46">
        <v>41477</v>
      </c>
    </row>
    <row r="572" spans="1:1" x14ac:dyDescent="0.25">
      <c r="A572" s="46">
        <v>41478</v>
      </c>
    </row>
    <row r="573" spans="1:1" x14ac:dyDescent="0.25">
      <c r="A573" s="46">
        <v>41479</v>
      </c>
    </row>
    <row r="574" spans="1:1" x14ac:dyDescent="0.25">
      <c r="A574" s="46">
        <v>41480</v>
      </c>
    </row>
    <row r="575" spans="1:1" x14ac:dyDescent="0.25">
      <c r="A575" s="46">
        <v>41481</v>
      </c>
    </row>
    <row r="576" spans="1:1" x14ac:dyDescent="0.25">
      <c r="A576" s="46">
        <v>41482</v>
      </c>
    </row>
    <row r="577" spans="1:1" x14ac:dyDescent="0.25">
      <c r="A577" s="46">
        <v>41483</v>
      </c>
    </row>
    <row r="578" spans="1:1" x14ac:dyDescent="0.25">
      <c r="A578" s="46">
        <v>41484</v>
      </c>
    </row>
    <row r="579" spans="1:1" x14ac:dyDescent="0.25">
      <c r="A579" s="46">
        <v>41485</v>
      </c>
    </row>
    <row r="580" spans="1:1" x14ac:dyDescent="0.25">
      <c r="A580" s="46">
        <v>41486</v>
      </c>
    </row>
    <row r="581" spans="1:1" x14ac:dyDescent="0.25">
      <c r="A581" s="46">
        <v>41487</v>
      </c>
    </row>
    <row r="582" spans="1:1" x14ac:dyDescent="0.25">
      <c r="A582" s="46">
        <v>41488</v>
      </c>
    </row>
    <row r="583" spans="1:1" x14ac:dyDescent="0.25">
      <c r="A583" s="46">
        <v>41489</v>
      </c>
    </row>
    <row r="584" spans="1:1" x14ac:dyDescent="0.25">
      <c r="A584" s="46">
        <v>41490</v>
      </c>
    </row>
    <row r="585" spans="1:1" x14ac:dyDescent="0.25">
      <c r="A585" s="46">
        <v>41491</v>
      </c>
    </row>
    <row r="586" spans="1:1" x14ac:dyDescent="0.25">
      <c r="A586" s="46">
        <v>41492</v>
      </c>
    </row>
    <row r="587" spans="1:1" x14ac:dyDescent="0.25">
      <c r="A587" s="46">
        <v>41493</v>
      </c>
    </row>
    <row r="588" spans="1:1" x14ac:dyDescent="0.25">
      <c r="A588" s="46">
        <v>41494</v>
      </c>
    </row>
    <row r="589" spans="1:1" x14ac:dyDescent="0.25">
      <c r="A589" s="46">
        <v>41495</v>
      </c>
    </row>
    <row r="590" spans="1:1" x14ac:dyDescent="0.25">
      <c r="A590" s="46">
        <v>41496</v>
      </c>
    </row>
    <row r="591" spans="1:1" x14ac:dyDescent="0.25">
      <c r="A591" s="46">
        <v>41497</v>
      </c>
    </row>
    <row r="592" spans="1:1" x14ac:dyDescent="0.25">
      <c r="A592" s="46">
        <v>41498</v>
      </c>
    </row>
    <row r="593" spans="1:1" x14ac:dyDescent="0.25">
      <c r="A593" s="46">
        <v>41499</v>
      </c>
    </row>
    <row r="594" spans="1:1" x14ac:dyDescent="0.25">
      <c r="A594" s="46">
        <v>41500</v>
      </c>
    </row>
    <row r="595" spans="1:1" x14ac:dyDescent="0.25">
      <c r="A595" s="46">
        <v>41501</v>
      </c>
    </row>
    <row r="596" spans="1:1" x14ac:dyDescent="0.25">
      <c r="A596" s="46">
        <v>41502</v>
      </c>
    </row>
    <row r="597" spans="1:1" x14ac:dyDescent="0.25">
      <c r="A597" s="46">
        <v>41503</v>
      </c>
    </row>
    <row r="598" spans="1:1" x14ac:dyDescent="0.25">
      <c r="A598" s="46">
        <v>41504</v>
      </c>
    </row>
    <row r="599" spans="1:1" x14ac:dyDescent="0.25">
      <c r="A599" s="46">
        <v>41505</v>
      </c>
    </row>
    <row r="600" spans="1:1" x14ac:dyDescent="0.25">
      <c r="A600" s="46">
        <v>41506</v>
      </c>
    </row>
    <row r="601" spans="1:1" x14ac:dyDescent="0.25">
      <c r="A601" s="46">
        <v>41507</v>
      </c>
    </row>
    <row r="602" spans="1:1" x14ac:dyDescent="0.25">
      <c r="A602" s="46">
        <v>41508</v>
      </c>
    </row>
    <row r="603" spans="1:1" x14ac:dyDescent="0.25">
      <c r="A603" s="46">
        <v>41509</v>
      </c>
    </row>
    <row r="604" spans="1:1" x14ac:dyDescent="0.25">
      <c r="A604" s="46">
        <v>41510</v>
      </c>
    </row>
    <row r="605" spans="1:1" x14ac:dyDescent="0.25">
      <c r="A605" s="46">
        <v>41511</v>
      </c>
    </row>
    <row r="606" spans="1:1" x14ac:dyDescent="0.25">
      <c r="A606" s="46">
        <v>41512</v>
      </c>
    </row>
    <row r="607" spans="1:1" x14ac:dyDescent="0.25">
      <c r="A607" s="46">
        <v>41513</v>
      </c>
    </row>
    <row r="608" spans="1:1" x14ac:dyDescent="0.25">
      <c r="A608" s="46">
        <v>41514</v>
      </c>
    </row>
    <row r="609" spans="1:1" x14ac:dyDescent="0.25">
      <c r="A609" s="46">
        <v>41515</v>
      </c>
    </row>
    <row r="610" spans="1:1" x14ac:dyDescent="0.25">
      <c r="A610" s="46">
        <v>41516</v>
      </c>
    </row>
    <row r="611" spans="1:1" x14ac:dyDescent="0.25">
      <c r="A611" s="46">
        <v>41517</v>
      </c>
    </row>
    <row r="612" spans="1:1" x14ac:dyDescent="0.25">
      <c r="A612" s="46">
        <v>41518</v>
      </c>
    </row>
    <row r="613" spans="1:1" x14ac:dyDescent="0.25">
      <c r="A613" s="46">
        <v>41519</v>
      </c>
    </row>
    <row r="614" spans="1:1" x14ac:dyDescent="0.25">
      <c r="A614" s="46">
        <v>41520</v>
      </c>
    </row>
    <row r="615" spans="1:1" x14ac:dyDescent="0.25">
      <c r="A615" s="46">
        <v>41521</v>
      </c>
    </row>
    <row r="616" spans="1:1" x14ac:dyDescent="0.25">
      <c r="A616" s="46">
        <v>41522</v>
      </c>
    </row>
    <row r="617" spans="1:1" x14ac:dyDescent="0.25">
      <c r="A617" s="46">
        <v>41523</v>
      </c>
    </row>
    <row r="618" spans="1:1" x14ac:dyDescent="0.25">
      <c r="A618" s="46">
        <v>41524</v>
      </c>
    </row>
    <row r="619" spans="1:1" x14ac:dyDescent="0.25">
      <c r="A619" s="46">
        <v>41525</v>
      </c>
    </row>
    <row r="620" spans="1:1" x14ac:dyDescent="0.25">
      <c r="A620" s="46">
        <v>41526</v>
      </c>
    </row>
    <row r="621" spans="1:1" x14ac:dyDescent="0.25">
      <c r="A621" s="46">
        <v>41527</v>
      </c>
    </row>
    <row r="622" spans="1:1" x14ac:dyDescent="0.25">
      <c r="A622" s="46">
        <v>41528</v>
      </c>
    </row>
    <row r="623" spans="1:1" x14ac:dyDescent="0.25">
      <c r="A623" s="46">
        <v>41529</v>
      </c>
    </row>
    <row r="624" spans="1:1" x14ac:dyDescent="0.25">
      <c r="A624" s="46">
        <v>41530</v>
      </c>
    </row>
    <row r="625" spans="1:1" x14ac:dyDescent="0.25">
      <c r="A625" s="46">
        <v>41531</v>
      </c>
    </row>
    <row r="626" spans="1:1" x14ac:dyDescent="0.25">
      <c r="A626" s="46">
        <v>41532</v>
      </c>
    </row>
    <row r="627" spans="1:1" x14ac:dyDescent="0.25">
      <c r="A627" s="46">
        <v>41533</v>
      </c>
    </row>
    <row r="628" spans="1:1" x14ac:dyDescent="0.25">
      <c r="A628" s="46">
        <v>41534</v>
      </c>
    </row>
    <row r="629" spans="1:1" x14ac:dyDescent="0.25">
      <c r="A629" s="46">
        <v>41535</v>
      </c>
    </row>
    <row r="630" spans="1:1" x14ac:dyDescent="0.25">
      <c r="A630" s="46">
        <v>41536</v>
      </c>
    </row>
    <row r="631" spans="1:1" x14ac:dyDescent="0.25">
      <c r="A631" s="46">
        <v>41537</v>
      </c>
    </row>
    <row r="632" spans="1:1" x14ac:dyDescent="0.25">
      <c r="A632" s="46">
        <v>41538</v>
      </c>
    </row>
    <row r="633" spans="1:1" x14ac:dyDescent="0.25">
      <c r="A633" s="46">
        <v>41539</v>
      </c>
    </row>
    <row r="634" spans="1:1" x14ac:dyDescent="0.25">
      <c r="A634" s="46">
        <v>41540</v>
      </c>
    </row>
    <row r="635" spans="1:1" x14ac:dyDescent="0.25">
      <c r="A635" s="46">
        <v>41541</v>
      </c>
    </row>
    <row r="636" spans="1:1" x14ac:dyDescent="0.25">
      <c r="A636" s="46">
        <v>41542</v>
      </c>
    </row>
    <row r="637" spans="1:1" x14ac:dyDescent="0.25">
      <c r="A637" s="46">
        <v>41543</v>
      </c>
    </row>
    <row r="638" spans="1:1" x14ac:dyDescent="0.25">
      <c r="A638" s="46">
        <v>41544</v>
      </c>
    </row>
    <row r="639" spans="1:1" x14ac:dyDescent="0.25">
      <c r="A639" s="46">
        <v>41545</v>
      </c>
    </row>
    <row r="640" spans="1:1" x14ac:dyDescent="0.25">
      <c r="A640" s="46">
        <v>41546</v>
      </c>
    </row>
    <row r="641" spans="1:1" x14ac:dyDescent="0.25">
      <c r="A641" s="46">
        <v>41547</v>
      </c>
    </row>
    <row r="642" spans="1:1" x14ac:dyDescent="0.25">
      <c r="A642" s="46">
        <v>41548</v>
      </c>
    </row>
    <row r="643" spans="1:1" x14ac:dyDescent="0.25">
      <c r="A643" s="46">
        <v>41549</v>
      </c>
    </row>
    <row r="644" spans="1:1" x14ac:dyDescent="0.25">
      <c r="A644" s="46">
        <v>41550</v>
      </c>
    </row>
    <row r="645" spans="1:1" x14ac:dyDescent="0.25">
      <c r="A645" s="46">
        <v>41551</v>
      </c>
    </row>
    <row r="646" spans="1:1" x14ac:dyDescent="0.25">
      <c r="A646" s="46">
        <v>41552</v>
      </c>
    </row>
    <row r="647" spans="1:1" x14ac:dyDescent="0.25">
      <c r="A647" s="46">
        <v>41553</v>
      </c>
    </row>
    <row r="648" spans="1:1" x14ac:dyDescent="0.25">
      <c r="A648" s="46">
        <v>41554</v>
      </c>
    </row>
    <row r="649" spans="1:1" x14ac:dyDescent="0.25">
      <c r="A649" s="46">
        <v>41555</v>
      </c>
    </row>
    <row r="650" spans="1:1" x14ac:dyDescent="0.25">
      <c r="A650" s="46">
        <v>41556</v>
      </c>
    </row>
    <row r="651" spans="1:1" x14ac:dyDescent="0.25">
      <c r="A651" s="46">
        <v>41557</v>
      </c>
    </row>
    <row r="652" spans="1:1" x14ac:dyDescent="0.25">
      <c r="A652" s="46">
        <v>41558</v>
      </c>
    </row>
    <row r="653" spans="1:1" x14ac:dyDescent="0.25">
      <c r="A653" s="46">
        <v>41559</v>
      </c>
    </row>
    <row r="654" spans="1:1" x14ac:dyDescent="0.25">
      <c r="A654" s="46">
        <v>41560</v>
      </c>
    </row>
    <row r="655" spans="1:1" x14ac:dyDescent="0.25">
      <c r="A655" s="46">
        <v>41561</v>
      </c>
    </row>
    <row r="656" spans="1:1" x14ac:dyDescent="0.25">
      <c r="A656" s="46">
        <v>41562</v>
      </c>
    </row>
    <row r="657" spans="1:1" x14ac:dyDescent="0.25">
      <c r="A657" s="46">
        <v>41563</v>
      </c>
    </row>
    <row r="658" spans="1:1" x14ac:dyDescent="0.25">
      <c r="A658" s="46">
        <v>41564</v>
      </c>
    </row>
    <row r="659" spans="1:1" x14ac:dyDescent="0.25">
      <c r="A659" s="46">
        <v>41565</v>
      </c>
    </row>
    <row r="660" spans="1:1" x14ac:dyDescent="0.25">
      <c r="A660" s="46">
        <v>41566</v>
      </c>
    </row>
    <row r="661" spans="1:1" x14ac:dyDescent="0.25">
      <c r="A661" s="46">
        <v>41567</v>
      </c>
    </row>
    <row r="662" spans="1:1" x14ac:dyDescent="0.25">
      <c r="A662" s="46">
        <v>41568</v>
      </c>
    </row>
    <row r="663" spans="1:1" x14ac:dyDescent="0.25">
      <c r="A663" s="46">
        <v>41569</v>
      </c>
    </row>
    <row r="664" spans="1:1" x14ac:dyDescent="0.25">
      <c r="A664" s="46">
        <v>41570</v>
      </c>
    </row>
    <row r="665" spans="1:1" x14ac:dyDescent="0.25">
      <c r="A665" s="46">
        <v>41571</v>
      </c>
    </row>
    <row r="666" spans="1:1" x14ac:dyDescent="0.25">
      <c r="A666" s="46">
        <v>41572</v>
      </c>
    </row>
    <row r="667" spans="1:1" x14ac:dyDescent="0.25">
      <c r="A667" s="46">
        <v>41573</v>
      </c>
    </row>
    <row r="668" spans="1:1" x14ac:dyDescent="0.25">
      <c r="A668" s="46">
        <v>41574</v>
      </c>
    </row>
    <row r="669" spans="1:1" x14ac:dyDescent="0.25">
      <c r="A669" s="46">
        <v>41575</v>
      </c>
    </row>
    <row r="670" spans="1:1" x14ac:dyDescent="0.25">
      <c r="A670" s="46">
        <v>41576</v>
      </c>
    </row>
    <row r="671" spans="1:1" x14ac:dyDescent="0.25">
      <c r="A671" s="46">
        <v>41577</v>
      </c>
    </row>
    <row r="672" spans="1:1" x14ac:dyDescent="0.25">
      <c r="A672" s="46">
        <v>41578</v>
      </c>
    </row>
    <row r="673" spans="1:1" x14ac:dyDescent="0.25">
      <c r="A673" s="46">
        <v>41579</v>
      </c>
    </row>
    <row r="674" spans="1:1" x14ac:dyDescent="0.25">
      <c r="A674" s="46">
        <v>41580</v>
      </c>
    </row>
    <row r="675" spans="1:1" x14ac:dyDescent="0.25">
      <c r="A675" s="46">
        <v>41581</v>
      </c>
    </row>
    <row r="676" spans="1:1" x14ac:dyDescent="0.25">
      <c r="A676" s="46">
        <v>41582</v>
      </c>
    </row>
    <row r="677" spans="1:1" x14ac:dyDescent="0.25">
      <c r="A677" s="46">
        <v>41583</v>
      </c>
    </row>
    <row r="678" spans="1:1" x14ac:dyDescent="0.25">
      <c r="A678" s="46">
        <v>41584</v>
      </c>
    </row>
    <row r="679" spans="1:1" x14ac:dyDescent="0.25">
      <c r="A679" s="46">
        <v>41585</v>
      </c>
    </row>
    <row r="680" spans="1:1" x14ac:dyDescent="0.25">
      <c r="A680" s="46">
        <v>41586</v>
      </c>
    </row>
    <row r="681" spans="1:1" x14ac:dyDescent="0.25">
      <c r="A681" s="46">
        <v>41587</v>
      </c>
    </row>
    <row r="682" spans="1:1" x14ac:dyDescent="0.25">
      <c r="A682" s="46">
        <v>41588</v>
      </c>
    </row>
    <row r="683" spans="1:1" x14ac:dyDescent="0.25">
      <c r="A683" s="46">
        <v>41589</v>
      </c>
    </row>
    <row r="684" spans="1:1" x14ac:dyDescent="0.25">
      <c r="A684" s="46">
        <v>41590</v>
      </c>
    </row>
    <row r="685" spans="1:1" x14ac:dyDescent="0.25">
      <c r="A685" s="46">
        <v>41591</v>
      </c>
    </row>
    <row r="686" spans="1:1" x14ac:dyDescent="0.25">
      <c r="A686" s="46">
        <v>41592</v>
      </c>
    </row>
    <row r="687" spans="1:1" x14ac:dyDescent="0.25">
      <c r="A687" s="46">
        <v>41593</v>
      </c>
    </row>
    <row r="688" spans="1:1" x14ac:dyDescent="0.25">
      <c r="A688" s="46">
        <v>41594</v>
      </c>
    </row>
    <row r="689" spans="1:1" x14ac:dyDescent="0.25">
      <c r="A689" s="46">
        <v>41595</v>
      </c>
    </row>
    <row r="690" spans="1:1" x14ac:dyDescent="0.25">
      <c r="A690" s="46">
        <v>41596</v>
      </c>
    </row>
    <row r="691" spans="1:1" x14ac:dyDescent="0.25">
      <c r="A691" s="46">
        <v>41597</v>
      </c>
    </row>
    <row r="692" spans="1:1" x14ac:dyDescent="0.25">
      <c r="A692" s="46">
        <v>41598</v>
      </c>
    </row>
    <row r="693" spans="1:1" x14ac:dyDescent="0.25">
      <c r="A693" s="46">
        <v>41599</v>
      </c>
    </row>
    <row r="694" spans="1:1" x14ac:dyDescent="0.25">
      <c r="A694" s="46">
        <v>41600</v>
      </c>
    </row>
    <row r="695" spans="1:1" x14ac:dyDescent="0.25">
      <c r="A695" s="46">
        <v>41601</v>
      </c>
    </row>
    <row r="696" spans="1:1" x14ac:dyDescent="0.25">
      <c r="A696" s="46">
        <v>41602</v>
      </c>
    </row>
    <row r="697" spans="1:1" x14ac:dyDescent="0.25">
      <c r="A697" s="46">
        <v>41603</v>
      </c>
    </row>
    <row r="698" spans="1:1" x14ac:dyDescent="0.25">
      <c r="A698" s="46">
        <v>41604</v>
      </c>
    </row>
    <row r="699" spans="1:1" x14ac:dyDescent="0.25">
      <c r="A699" s="46">
        <v>41605</v>
      </c>
    </row>
    <row r="700" spans="1:1" x14ac:dyDescent="0.25">
      <c r="A700" s="46">
        <v>41606</v>
      </c>
    </row>
    <row r="701" spans="1:1" x14ac:dyDescent="0.25">
      <c r="A701" s="46">
        <v>41607</v>
      </c>
    </row>
    <row r="702" spans="1:1" x14ac:dyDescent="0.25">
      <c r="A702" s="46">
        <v>41608</v>
      </c>
    </row>
    <row r="703" spans="1:1" x14ac:dyDescent="0.25">
      <c r="A703" s="46">
        <v>41609</v>
      </c>
    </row>
    <row r="704" spans="1:1" x14ac:dyDescent="0.25">
      <c r="A704" s="46">
        <v>41610</v>
      </c>
    </row>
    <row r="705" spans="1:1" x14ac:dyDescent="0.25">
      <c r="A705" s="46">
        <v>41611</v>
      </c>
    </row>
    <row r="706" spans="1:1" x14ac:dyDescent="0.25">
      <c r="A706" s="46">
        <v>41612</v>
      </c>
    </row>
    <row r="707" spans="1:1" x14ac:dyDescent="0.25">
      <c r="A707" s="46">
        <v>41613</v>
      </c>
    </row>
    <row r="708" spans="1:1" x14ac:dyDescent="0.25">
      <c r="A708" s="46">
        <v>41614</v>
      </c>
    </row>
    <row r="709" spans="1:1" x14ac:dyDescent="0.25">
      <c r="A709" s="46">
        <v>41615</v>
      </c>
    </row>
    <row r="710" spans="1:1" x14ac:dyDescent="0.25">
      <c r="A710" s="46">
        <v>41616</v>
      </c>
    </row>
    <row r="711" spans="1:1" x14ac:dyDescent="0.25">
      <c r="A711" s="46">
        <v>41617</v>
      </c>
    </row>
    <row r="712" spans="1:1" x14ac:dyDescent="0.25">
      <c r="A712" s="46">
        <v>41618</v>
      </c>
    </row>
    <row r="713" spans="1:1" x14ac:dyDescent="0.25">
      <c r="A713" s="46">
        <v>41619</v>
      </c>
    </row>
    <row r="714" spans="1:1" x14ac:dyDescent="0.25">
      <c r="A714" s="46">
        <v>41620</v>
      </c>
    </row>
    <row r="715" spans="1:1" x14ac:dyDescent="0.25">
      <c r="A715" s="46">
        <v>41621</v>
      </c>
    </row>
    <row r="716" spans="1:1" x14ac:dyDescent="0.25">
      <c r="A716" s="46">
        <v>41622</v>
      </c>
    </row>
    <row r="717" spans="1:1" x14ac:dyDescent="0.25">
      <c r="A717" s="46">
        <v>41623</v>
      </c>
    </row>
    <row r="718" spans="1:1" x14ac:dyDescent="0.25">
      <c r="A718" s="46">
        <v>41624</v>
      </c>
    </row>
    <row r="719" spans="1:1" x14ac:dyDescent="0.25">
      <c r="A719" s="46">
        <v>41625</v>
      </c>
    </row>
    <row r="720" spans="1:1" x14ac:dyDescent="0.25">
      <c r="A720" s="46">
        <v>41626</v>
      </c>
    </row>
    <row r="721" spans="1:1" x14ac:dyDescent="0.25">
      <c r="A721" s="46">
        <v>41627</v>
      </c>
    </row>
    <row r="722" spans="1:1" x14ac:dyDescent="0.25">
      <c r="A722" s="46">
        <v>41628</v>
      </c>
    </row>
    <row r="723" spans="1:1" x14ac:dyDescent="0.25">
      <c r="A723" s="46">
        <v>41629</v>
      </c>
    </row>
    <row r="724" spans="1:1" x14ac:dyDescent="0.25">
      <c r="A724" s="46">
        <v>41630</v>
      </c>
    </row>
    <row r="725" spans="1:1" x14ac:dyDescent="0.25">
      <c r="A725" s="46">
        <v>41631</v>
      </c>
    </row>
    <row r="726" spans="1:1" x14ac:dyDescent="0.25">
      <c r="A726" s="46">
        <v>41632</v>
      </c>
    </row>
    <row r="727" spans="1:1" x14ac:dyDescent="0.25">
      <c r="A727" s="46">
        <v>41633</v>
      </c>
    </row>
    <row r="728" spans="1:1" x14ac:dyDescent="0.25">
      <c r="A728" s="46">
        <v>41634</v>
      </c>
    </row>
    <row r="729" spans="1:1" x14ac:dyDescent="0.25">
      <c r="A729" s="46">
        <v>41635</v>
      </c>
    </row>
    <row r="730" spans="1:1" x14ac:dyDescent="0.25">
      <c r="A730" s="46">
        <v>41636</v>
      </c>
    </row>
    <row r="731" spans="1:1" x14ac:dyDescent="0.25">
      <c r="A731" s="46">
        <v>41637</v>
      </c>
    </row>
    <row r="732" spans="1:1" x14ac:dyDescent="0.25">
      <c r="A732" s="46">
        <v>41638</v>
      </c>
    </row>
    <row r="733" spans="1:1" x14ac:dyDescent="0.25">
      <c r="A733" s="46">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46"/>
  <sheetViews>
    <sheetView showGridLines="0" view="pageBreakPreview" zoomScaleNormal="100" zoomScaleSheetLayoutView="100" workbookViewId="0">
      <selection activeCell="B21" sqref="B21"/>
    </sheetView>
  </sheetViews>
  <sheetFormatPr defaultColWidth="9.1796875" defaultRowHeight="13.5" x14ac:dyDescent="0.35"/>
  <cols>
    <col min="1" max="1" width="14.26953125" style="20" bestFit="1" customWidth="1"/>
    <col min="2" max="2" width="80" style="157" customWidth="1"/>
    <col min="3" max="3" width="16.54296875" style="20" customWidth="1"/>
    <col min="4" max="4" width="14.26953125" style="20" customWidth="1"/>
    <col min="5" max="5" width="0.453125" style="19" customWidth="1"/>
    <col min="6" max="16384" width="9.1796875" style="20"/>
  </cols>
  <sheetData>
    <row r="1" spans="1:12" s="6" customFormat="1" x14ac:dyDescent="0.35">
      <c r="A1" s="57" t="s">
        <v>245</v>
      </c>
      <c r="B1" s="153"/>
      <c r="C1" s="550" t="s">
        <v>94</v>
      </c>
      <c r="D1" s="550"/>
      <c r="E1" s="88"/>
    </row>
    <row r="2" spans="1:12" s="6" customFormat="1" x14ac:dyDescent="0.35">
      <c r="A2" s="58" t="s">
        <v>123</v>
      </c>
      <c r="B2" s="153"/>
      <c r="C2" s="551" t="str">
        <f>'ფორმა N1'!M2</f>
        <v>01.01.2023-31.12.2023</v>
      </c>
      <c r="D2" s="552"/>
      <c r="E2" s="88"/>
    </row>
    <row r="3" spans="1:12" s="6" customFormat="1" x14ac:dyDescent="0.35">
      <c r="A3" s="58"/>
      <c r="B3" s="153"/>
      <c r="C3" s="226"/>
      <c r="D3" s="226"/>
      <c r="E3" s="88"/>
    </row>
    <row r="4" spans="1:12" s="2" customFormat="1" x14ac:dyDescent="0.35">
      <c r="A4" s="59" t="str">
        <f>'ფორმა N2'!A4</f>
        <v>ანგარიშვალდებული პირის დასახელება:</v>
      </c>
      <c r="B4" s="154"/>
      <c r="C4" s="58"/>
      <c r="D4" s="58"/>
      <c r="E4" s="85"/>
      <c r="L4" s="6"/>
    </row>
    <row r="5" spans="1:12" s="2" customFormat="1" x14ac:dyDescent="0.35">
      <c r="A5" s="144" t="str">
        <f>'ფორმა N1'!D4</f>
        <v>პ/გ ”საქართველოს რესპუბლიკური პარტია”</v>
      </c>
      <c r="B5" s="155"/>
      <c r="C5" s="45"/>
      <c r="D5" s="45"/>
      <c r="E5" s="85"/>
    </row>
    <row r="6" spans="1:12" s="2" customFormat="1" x14ac:dyDescent="0.35">
      <c r="A6" s="59"/>
      <c r="B6" s="154"/>
      <c r="C6" s="58"/>
      <c r="D6" s="58"/>
      <c r="E6" s="85"/>
    </row>
    <row r="7" spans="1:12" s="6" customFormat="1" ht="16" x14ac:dyDescent="0.35">
      <c r="A7" s="221"/>
      <c r="B7" s="303"/>
      <c r="C7" s="60"/>
      <c r="D7" s="60"/>
      <c r="E7" s="88"/>
    </row>
    <row r="8" spans="1:12" s="6" customFormat="1" ht="27" x14ac:dyDescent="0.35">
      <c r="A8" s="83" t="s">
        <v>64</v>
      </c>
      <c r="B8" s="61" t="s">
        <v>229</v>
      </c>
      <c r="C8" s="61" t="s">
        <v>66</v>
      </c>
      <c r="D8" s="61" t="s">
        <v>67</v>
      </c>
      <c r="E8" s="88"/>
      <c r="F8" s="304"/>
    </row>
    <row r="9" spans="1:12" s="7" customFormat="1" x14ac:dyDescent="0.35">
      <c r="A9" s="145">
        <v>1</v>
      </c>
      <c r="B9" s="145" t="s">
        <v>65</v>
      </c>
      <c r="C9" s="64">
        <f>SUM(C10,C26)</f>
        <v>0</v>
      </c>
      <c r="D9" s="64">
        <f>SUM(D10,D26)</f>
        <v>0</v>
      </c>
      <c r="E9" s="88"/>
    </row>
    <row r="10" spans="1:12" s="7" customFormat="1" x14ac:dyDescent="0.35">
      <c r="A10" s="66">
        <v>1.1000000000000001</v>
      </c>
      <c r="B10" s="66" t="s">
        <v>69</v>
      </c>
      <c r="C10" s="64">
        <f>SUM(C11,C12,C16,C19,C25,C26)</f>
        <v>0</v>
      </c>
      <c r="D10" s="64">
        <f>SUM(D11,D12,D16,D19,D24,D25)</f>
        <v>0</v>
      </c>
      <c r="E10" s="88"/>
    </row>
    <row r="11" spans="1:12" s="9" customFormat="1" ht="16" x14ac:dyDescent="0.35">
      <c r="A11" s="67" t="s">
        <v>30</v>
      </c>
      <c r="B11" s="67" t="s">
        <v>68</v>
      </c>
      <c r="C11" s="8"/>
      <c r="D11" s="8"/>
      <c r="E11" s="88"/>
    </row>
    <row r="12" spans="1:12" s="10" customFormat="1" x14ac:dyDescent="0.35">
      <c r="A12" s="67" t="s">
        <v>31</v>
      </c>
      <c r="B12" s="67" t="s">
        <v>276</v>
      </c>
      <c r="C12" s="84">
        <f>SUM(C14:C15)</f>
        <v>0</v>
      </c>
      <c r="D12" s="84">
        <f>SUM(D14:D15)</f>
        <v>0</v>
      </c>
      <c r="E12" s="88"/>
    </row>
    <row r="13" spans="1:12" s="3" customFormat="1" x14ac:dyDescent="0.35">
      <c r="A13" s="76" t="s">
        <v>70</v>
      </c>
      <c r="B13" s="76" t="s">
        <v>279</v>
      </c>
      <c r="C13" s="8"/>
      <c r="D13" s="8"/>
      <c r="E13" s="88"/>
    </row>
    <row r="14" spans="1:12" s="3" customFormat="1" x14ac:dyDescent="0.35">
      <c r="A14" s="76" t="s">
        <v>398</v>
      </c>
      <c r="B14" s="76" t="s">
        <v>397</v>
      </c>
      <c r="C14" s="8"/>
      <c r="D14" s="8"/>
      <c r="E14" s="88"/>
    </row>
    <row r="15" spans="1:12" s="3" customFormat="1" x14ac:dyDescent="0.35">
      <c r="A15" s="76" t="s">
        <v>399</v>
      </c>
      <c r="B15" s="76" t="s">
        <v>83</v>
      </c>
      <c r="C15" s="8"/>
      <c r="D15" s="8"/>
      <c r="E15" s="88"/>
    </row>
    <row r="16" spans="1:12" s="3" customFormat="1" x14ac:dyDescent="0.35">
      <c r="A16" s="67" t="s">
        <v>71</v>
      </c>
      <c r="B16" s="67" t="s">
        <v>72</v>
      </c>
      <c r="C16" s="84">
        <f>SUM(C17:C18)</f>
        <v>0</v>
      </c>
      <c r="D16" s="84">
        <f>SUM(D17:D18)</f>
        <v>0</v>
      </c>
      <c r="E16" s="88"/>
    </row>
    <row r="17" spans="1:5" s="3" customFormat="1" x14ac:dyDescent="0.35">
      <c r="A17" s="76" t="s">
        <v>73</v>
      </c>
      <c r="B17" s="76" t="s">
        <v>75</v>
      </c>
      <c r="C17" s="8"/>
      <c r="D17" s="8"/>
      <c r="E17" s="88"/>
    </row>
    <row r="18" spans="1:5" s="3" customFormat="1" x14ac:dyDescent="0.35">
      <c r="A18" s="76" t="s">
        <v>74</v>
      </c>
      <c r="B18" s="76" t="s">
        <v>439</v>
      </c>
      <c r="C18" s="8"/>
      <c r="D18" s="8"/>
      <c r="E18" s="88"/>
    </row>
    <row r="19" spans="1:5" s="3" customFormat="1" x14ac:dyDescent="0.35">
      <c r="A19" s="67" t="s">
        <v>76</v>
      </c>
      <c r="B19" s="67" t="s">
        <v>354</v>
      </c>
      <c r="C19" s="84">
        <f>SUM(C20:C23)</f>
        <v>0</v>
      </c>
      <c r="D19" s="84">
        <f>SUM(D20:D23)</f>
        <v>0</v>
      </c>
      <c r="E19" s="88"/>
    </row>
    <row r="20" spans="1:5" s="3" customFormat="1" x14ac:dyDescent="0.35">
      <c r="A20" s="76" t="s">
        <v>77</v>
      </c>
      <c r="B20" s="76" t="s">
        <v>495</v>
      </c>
      <c r="C20" s="8"/>
      <c r="D20" s="8"/>
      <c r="E20" s="88"/>
    </row>
    <row r="21" spans="1:5" s="3" customFormat="1" ht="27" x14ac:dyDescent="0.35">
      <c r="A21" s="76" t="s">
        <v>78</v>
      </c>
      <c r="B21" s="76" t="s">
        <v>405</v>
      </c>
      <c r="C21" s="8"/>
      <c r="D21" s="8"/>
      <c r="E21" s="88"/>
    </row>
    <row r="22" spans="1:5" s="3" customFormat="1" x14ac:dyDescent="0.35">
      <c r="A22" s="76" t="s">
        <v>79</v>
      </c>
      <c r="B22" s="76" t="s">
        <v>424</v>
      </c>
      <c r="C22" s="8"/>
      <c r="D22" s="8"/>
      <c r="E22" s="88"/>
    </row>
    <row r="23" spans="1:5" s="3" customFormat="1" x14ac:dyDescent="0.35">
      <c r="A23" s="76" t="s">
        <v>80</v>
      </c>
      <c r="B23" s="76" t="s">
        <v>471</v>
      </c>
      <c r="C23" s="8"/>
      <c r="D23" s="8"/>
      <c r="E23" s="88"/>
    </row>
    <row r="24" spans="1:5" s="3" customFormat="1" x14ac:dyDescent="0.35">
      <c r="A24" s="67" t="s">
        <v>81</v>
      </c>
      <c r="B24" s="67" t="s">
        <v>367</v>
      </c>
      <c r="C24" s="8"/>
      <c r="D24" s="8"/>
      <c r="E24" s="88"/>
    </row>
    <row r="25" spans="1:5" s="3" customFormat="1" x14ac:dyDescent="0.35">
      <c r="A25" s="67" t="s">
        <v>231</v>
      </c>
      <c r="B25" s="67" t="s">
        <v>373</v>
      </c>
      <c r="C25" s="8"/>
      <c r="D25" s="8"/>
      <c r="E25" s="88"/>
    </row>
    <row r="26" spans="1:5" x14ac:dyDescent="0.35">
      <c r="A26" s="66">
        <v>1.2</v>
      </c>
      <c r="B26" s="66" t="s">
        <v>82</v>
      </c>
      <c r="C26" s="64">
        <f>SUM(C27,C31,C35)</f>
        <v>0</v>
      </c>
      <c r="D26" s="64">
        <f>SUM(D27,D31,D35)</f>
        <v>0</v>
      </c>
      <c r="E26" s="88"/>
    </row>
    <row r="27" spans="1:5" x14ac:dyDescent="0.35">
      <c r="A27" s="67" t="s">
        <v>32</v>
      </c>
      <c r="B27" s="67" t="s">
        <v>279</v>
      </c>
      <c r="C27" s="84">
        <f>SUM(C28:C30)</f>
        <v>0</v>
      </c>
      <c r="D27" s="84">
        <f>SUM(D28:D30)</f>
        <v>0</v>
      </c>
      <c r="E27" s="88"/>
    </row>
    <row r="28" spans="1:5" x14ac:dyDescent="0.35">
      <c r="A28" s="151" t="s">
        <v>84</v>
      </c>
      <c r="B28" s="151" t="s">
        <v>277</v>
      </c>
      <c r="C28" s="8"/>
      <c r="D28" s="8"/>
      <c r="E28" s="88"/>
    </row>
    <row r="29" spans="1:5" x14ac:dyDescent="0.35">
      <c r="A29" s="151" t="s">
        <v>85</v>
      </c>
      <c r="B29" s="151" t="s">
        <v>280</v>
      </c>
      <c r="C29" s="8"/>
      <c r="D29" s="8"/>
      <c r="E29" s="88"/>
    </row>
    <row r="30" spans="1:5" x14ac:dyDescent="0.35">
      <c r="A30" s="151" t="s">
        <v>374</v>
      </c>
      <c r="B30" s="151" t="s">
        <v>278</v>
      </c>
      <c r="C30" s="8"/>
      <c r="D30" s="8"/>
      <c r="E30" s="88"/>
    </row>
    <row r="31" spans="1:5" x14ac:dyDescent="0.35">
      <c r="A31" s="67" t="s">
        <v>33</v>
      </c>
      <c r="B31" s="67" t="s">
        <v>397</v>
      </c>
      <c r="C31" s="84">
        <f>SUM(C32:C34)</f>
        <v>0</v>
      </c>
      <c r="D31" s="84">
        <f>SUM(D32:D34)</f>
        <v>0</v>
      </c>
      <c r="E31" s="88"/>
    </row>
    <row r="32" spans="1:5" x14ac:dyDescent="0.35">
      <c r="A32" s="151" t="s">
        <v>12</v>
      </c>
      <c r="B32" s="151" t="s">
        <v>400</v>
      </c>
      <c r="C32" s="8"/>
      <c r="D32" s="8"/>
      <c r="E32" s="88"/>
    </row>
    <row r="33" spans="1:9" x14ac:dyDescent="0.35">
      <c r="A33" s="151" t="s">
        <v>13</v>
      </c>
      <c r="B33" s="151" t="s">
        <v>401</v>
      </c>
      <c r="C33" s="8"/>
      <c r="D33" s="8"/>
      <c r="E33" s="88"/>
    </row>
    <row r="34" spans="1:9" x14ac:dyDescent="0.35">
      <c r="A34" s="151" t="s">
        <v>254</v>
      </c>
      <c r="B34" s="151" t="s">
        <v>402</v>
      </c>
      <c r="C34" s="8"/>
      <c r="D34" s="8"/>
      <c r="E34" s="88"/>
    </row>
    <row r="35" spans="1:9" s="273" customFormat="1" x14ac:dyDescent="0.35">
      <c r="A35" s="67" t="s">
        <v>34</v>
      </c>
      <c r="B35" s="160" t="s">
        <v>372</v>
      </c>
      <c r="C35" s="8"/>
      <c r="D35" s="8"/>
    </row>
    <row r="36" spans="1:9" s="2" customFormat="1" x14ac:dyDescent="0.35">
      <c r="A36" s="1"/>
      <c r="B36" s="156"/>
      <c r="E36" s="224"/>
    </row>
    <row r="37" spans="1:9" s="2" customFormat="1" x14ac:dyDescent="0.35">
      <c r="B37" s="156"/>
      <c r="E37" s="224"/>
    </row>
    <row r="38" spans="1:9" x14ac:dyDescent="0.35">
      <c r="A38" s="1"/>
    </row>
    <row r="39" spans="1:9" x14ac:dyDescent="0.35">
      <c r="A39" s="2"/>
    </row>
    <row r="40" spans="1:9" s="2" customFormat="1" x14ac:dyDescent="0.35">
      <c r="A40" s="52" t="s">
        <v>93</v>
      </c>
      <c r="B40" s="156"/>
      <c r="E40" s="224"/>
    </row>
    <row r="41" spans="1:9" s="2" customFormat="1" x14ac:dyDescent="0.35">
      <c r="B41" s="156"/>
      <c r="E41" s="230"/>
      <c r="F41" s="230"/>
      <c r="G41" s="230"/>
      <c r="H41" s="230"/>
      <c r="I41" s="230"/>
    </row>
    <row r="42" spans="1:9" s="2" customFormat="1" x14ac:dyDescent="0.35">
      <c r="B42" s="156"/>
      <c r="D42" s="12"/>
      <c r="E42" s="230"/>
      <c r="F42" s="230"/>
      <c r="G42" s="230"/>
      <c r="H42" s="230"/>
      <c r="I42" s="230"/>
    </row>
    <row r="43" spans="1:9" s="2" customFormat="1" x14ac:dyDescent="0.35">
      <c r="A43" s="230"/>
      <c r="B43" s="158" t="s">
        <v>370</v>
      </c>
      <c r="D43" s="12"/>
      <c r="E43" s="230"/>
      <c r="F43" s="230"/>
      <c r="G43" s="230"/>
      <c r="H43" s="230"/>
      <c r="I43" s="230"/>
    </row>
    <row r="44" spans="1:9" s="2" customFormat="1" x14ac:dyDescent="0.35">
      <c r="A44" s="230"/>
      <c r="B44" s="156" t="s">
        <v>243</v>
      </c>
      <c r="D44" s="12"/>
      <c r="E44" s="230"/>
      <c r="F44" s="230"/>
      <c r="G44" s="230"/>
      <c r="H44" s="230"/>
      <c r="I44" s="230"/>
    </row>
    <row r="45" spans="1:9" s="230" customFormat="1" ht="13" x14ac:dyDescent="0.3">
      <c r="B45" s="159" t="s">
        <v>122</v>
      </c>
    </row>
    <row r="46" spans="1:9" s="230" customFormat="1" ht="12.5" x14ac:dyDescent="0.25">
      <c r="B46" s="305"/>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90"/>
  <sheetViews>
    <sheetView showGridLines="0" topLeftCell="A4" zoomScaleNormal="100" zoomScaleSheetLayoutView="70" workbookViewId="0">
      <selection activeCell="C12" sqref="C12"/>
    </sheetView>
  </sheetViews>
  <sheetFormatPr defaultColWidth="9.1796875" defaultRowHeight="13.5" x14ac:dyDescent="0.35"/>
  <cols>
    <col min="1" max="1" width="15.54296875" style="2" customWidth="1"/>
    <col min="2" max="2" width="77.26953125" style="2" customWidth="1"/>
    <col min="3" max="3" width="15" style="2" customWidth="1"/>
    <col min="4" max="4" width="13.54296875" style="2" customWidth="1"/>
    <col min="5" max="5" width="0.7265625" style="2" customWidth="1"/>
    <col min="6" max="6" width="9.1796875" style="2"/>
    <col min="7" max="7" width="9.81640625" style="2" bestFit="1" customWidth="1"/>
    <col min="8" max="8" width="17.54296875" style="2" customWidth="1"/>
    <col min="9" max="16384" width="9.1796875" style="2"/>
  </cols>
  <sheetData>
    <row r="1" spans="1:8" s="6" customFormat="1" ht="21.75" customHeight="1" x14ac:dyDescent="0.35">
      <c r="A1" s="554" t="s">
        <v>440</v>
      </c>
      <c r="B1" s="554"/>
      <c r="C1" s="550" t="s">
        <v>94</v>
      </c>
      <c r="D1" s="550"/>
      <c r="E1" s="70"/>
    </row>
    <row r="2" spans="1:8" s="6" customFormat="1" x14ac:dyDescent="0.35">
      <c r="A2" s="554" t="s">
        <v>441</v>
      </c>
      <c r="B2" s="554"/>
      <c r="C2" s="548" t="str">
        <f>'ფორმა N1'!M2</f>
        <v>01.01.2023-31.12.2023</v>
      </c>
      <c r="D2" s="549"/>
      <c r="E2" s="70"/>
    </row>
    <row r="3" spans="1:8" s="6" customFormat="1" x14ac:dyDescent="0.35">
      <c r="A3" s="555"/>
      <c r="B3" s="555"/>
      <c r="C3" s="226"/>
      <c r="D3" s="226"/>
      <c r="E3" s="70"/>
    </row>
    <row r="4" spans="1:8" s="6" customFormat="1" x14ac:dyDescent="0.35">
      <c r="A4" s="28" t="s">
        <v>123</v>
      </c>
      <c r="B4" s="28"/>
      <c r="C4" s="226"/>
      <c r="D4" s="226"/>
      <c r="E4" s="70"/>
    </row>
    <row r="5" spans="1:8" s="6" customFormat="1" x14ac:dyDescent="0.35">
      <c r="A5" s="58"/>
      <c r="B5" s="221"/>
      <c r="C5" s="226"/>
      <c r="D5" s="226"/>
      <c r="E5" s="70"/>
    </row>
    <row r="6" spans="1:8" x14ac:dyDescent="0.35">
      <c r="A6" s="59" t="str">
        <f>'[2]ფორმა N2'!A4</f>
        <v>ანგარიშვალდებული პირის დასახელება:</v>
      </c>
      <c r="B6" s="59"/>
      <c r="C6" s="58"/>
      <c r="D6" s="58"/>
      <c r="E6" s="71"/>
    </row>
    <row r="7" spans="1:8" x14ac:dyDescent="0.35">
      <c r="A7" s="144" t="str">
        <f>'ფორმა N1'!D4</f>
        <v>პ/გ ”საქართველოს რესპუბლიკური პარტია”</v>
      </c>
      <c r="B7" s="62"/>
      <c r="C7" s="63"/>
      <c r="D7" s="63"/>
      <c r="E7" s="71"/>
    </row>
    <row r="8" spans="1:8" x14ac:dyDescent="0.35">
      <c r="A8" s="59"/>
      <c r="B8" s="59"/>
      <c r="C8" s="58"/>
      <c r="D8" s="58"/>
      <c r="E8" s="71"/>
    </row>
    <row r="9" spans="1:8" s="6" customFormat="1" x14ac:dyDescent="0.35">
      <c r="A9" s="221"/>
      <c r="B9" s="221"/>
      <c r="C9" s="60"/>
      <c r="D9" s="60"/>
      <c r="E9" s="70"/>
    </row>
    <row r="10" spans="1:8" s="6" customFormat="1" ht="27" x14ac:dyDescent="0.35">
      <c r="A10" s="68" t="s">
        <v>64</v>
      </c>
      <c r="B10" s="69" t="s">
        <v>11</v>
      </c>
      <c r="C10" s="61" t="s">
        <v>10</v>
      </c>
      <c r="D10" s="61" t="s">
        <v>9</v>
      </c>
      <c r="E10" s="70"/>
    </row>
    <row r="11" spans="1:8" s="7" customFormat="1" x14ac:dyDescent="0.25">
      <c r="A11" s="145">
        <v>1</v>
      </c>
      <c r="B11" s="145" t="s">
        <v>57</v>
      </c>
      <c r="C11" s="499">
        <f>SUM(C12,C16,C56,C59,C60,C61,C79)</f>
        <v>312540.3551020408</v>
      </c>
      <c r="D11" s="499">
        <f>SUM(D12,D16,D56,D59,D60,D61,D67,D75,D76)</f>
        <v>312540.3551020408</v>
      </c>
      <c r="E11" s="146"/>
      <c r="G11" s="518"/>
    </row>
    <row r="12" spans="1:8" s="9" customFormat="1" ht="16" x14ac:dyDescent="0.25">
      <c r="A12" s="66">
        <v>1.1000000000000001</v>
      </c>
      <c r="B12" s="66" t="s">
        <v>58</v>
      </c>
      <c r="C12" s="502">
        <f>SUM(C13:C15)</f>
        <v>197224.49000000002</v>
      </c>
      <c r="D12" s="502">
        <f>SUM(D13:D15)</f>
        <v>197224.49000000002</v>
      </c>
      <c r="E12" s="72"/>
      <c r="H12" s="400"/>
    </row>
    <row r="13" spans="1:8" s="10" customFormat="1" x14ac:dyDescent="0.25">
      <c r="A13" s="67" t="s">
        <v>30</v>
      </c>
      <c r="B13" s="67" t="s">
        <v>59</v>
      </c>
      <c r="C13" s="505">
        <v>168448.98</v>
      </c>
      <c r="D13" s="505">
        <v>168448.98</v>
      </c>
      <c r="E13" s="73"/>
    </row>
    <row r="14" spans="1:8" s="3" customFormat="1" x14ac:dyDescent="0.25">
      <c r="A14" s="67" t="s">
        <v>31</v>
      </c>
      <c r="B14" s="67" t="s">
        <v>0</v>
      </c>
      <c r="C14" s="505">
        <v>28775.51</v>
      </c>
      <c r="D14" s="505">
        <v>28775.51</v>
      </c>
      <c r="E14" s="74"/>
    </row>
    <row r="15" spans="1:8" s="3" customFormat="1" x14ac:dyDescent="0.25">
      <c r="A15" s="299" t="s">
        <v>71</v>
      </c>
      <c r="B15" s="67" t="s">
        <v>477</v>
      </c>
      <c r="C15" s="501"/>
      <c r="D15" s="501"/>
      <c r="E15" s="74"/>
    </row>
    <row r="16" spans="1:8" s="7" customFormat="1" x14ac:dyDescent="0.25">
      <c r="A16" s="66">
        <v>1.2</v>
      </c>
      <c r="B16" s="66" t="s">
        <v>60</v>
      </c>
      <c r="C16" s="502">
        <f>SUM(C17,C20,C32,C33,C34,C35,C38,C39,C46:C50,C54,C55)</f>
        <v>115315.86510204081</v>
      </c>
      <c r="D16" s="502">
        <f>SUM(D17,D20,D32,D33,D34,D35,D38,D39,D46:D50,D54,D55)</f>
        <v>115315.86510204081</v>
      </c>
      <c r="E16" s="146"/>
    </row>
    <row r="17" spans="1:6" s="3" customFormat="1" x14ac:dyDescent="0.25">
      <c r="A17" s="67" t="s">
        <v>32</v>
      </c>
      <c r="B17" s="67" t="s">
        <v>1</v>
      </c>
      <c r="C17" s="500">
        <f>SUM(C18:C19)</f>
        <v>9292.75</v>
      </c>
      <c r="D17" s="500">
        <f>SUM(D18:D19)</f>
        <v>9292.75</v>
      </c>
      <c r="E17" s="74"/>
    </row>
    <row r="18" spans="1:6" s="3" customFormat="1" x14ac:dyDescent="0.25">
      <c r="A18" s="76" t="s">
        <v>84</v>
      </c>
      <c r="B18" s="76" t="s">
        <v>61</v>
      </c>
      <c r="C18" s="501"/>
      <c r="D18" s="503"/>
      <c r="E18" s="74"/>
    </row>
    <row r="19" spans="1:6" s="3" customFormat="1" x14ac:dyDescent="0.25">
      <c r="A19" s="76" t="s">
        <v>85</v>
      </c>
      <c r="B19" s="76" t="s">
        <v>62</v>
      </c>
      <c r="C19" s="501">
        <v>9292.75</v>
      </c>
      <c r="D19" s="503">
        <v>9292.75</v>
      </c>
      <c r="E19" s="74"/>
    </row>
    <row r="20" spans="1:6" s="3" customFormat="1" x14ac:dyDescent="0.25">
      <c r="A20" s="67" t="s">
        <v>33</v>
      </c>
      <c r="B20" s="67" t="s">
        <v>2</v>
      </c>
      <c r="C20" s="502">
        <f>SUM(C21:C26,C31)</f>
        <v>39581.33</v>
      </c>
      <c r="D20" s="502">
        <f>SUM(D21:D26,D31)</f>
        <v>39581.33</v>
      </c>
      <c r="E20" s="147"/>
      <c r="F20" s="148"/>
    </row>
    <row r="21" spans="1:6" s="150" customFormat="1" ht="27" x14ac:dyDescent="0.25">
      <c r="A21" s="76" t="s">
        <v>12</v>
      </c>
      <c r="B21" s="76" t="s">
        <v>230</v>
      </c>
      <c r="C21" s="517">
        <v>150</v>
      </c>
      <c r="D21" s="517">
        <v>150</v>
      </c>
      <c r="E21" s="149"/>
    </row>
    <row r="22" spans="1:6" s="150" customFormat="1" x14ac:dyDescent="0.25">
      <c r="A22" s="76" t="s">
        <v>13</v>
      </c>
      <c r="B22" s="76" t="s">
        <v>14</v>
      </c>
      <c r="C22" s="504"/>
      <c r="D22" s="498"/>
      <c r="E22" s="149"/>
    </row>
    <row r="23" spans="1:6" s="150" customFormat="1" ht="27" x14ac:dyDescent="0.25">
      <c r="A23" s="76" t="s">
        <v>254</v>
      </c>
      <c r="B23" s="76" t="s">
        <v>22</v>
      </c>
      <c r="C23" s="517">
        <v>1921</v>
      </c>
      <c r="D23" s="517">
        <v>1921</v>
      </c>
      <c r="E23" s="149"/>
    </row>
    <row r="24" spans="1:6" s="150" customFormat="1" ht="16.5" customHeight="1" x14ac:dyDescent="0.25">
      <c r="A24" s="76" t="s">
        <v>255</v>
      </c>
      <c r="B24" s="76" t="s">
        <v>15</v>
      </c>
      <c r="C24" s="504">
        <v>22054.800000000003</v>
      </c>
      <c r="D24" s="498">
        <v>22054.800000000003</v>
      </c>
      <c r="E24" s="149"/>
    </row>
    <row r="25" spans="1:6" s="150" customFormat="1" ht="16.5" customHeight="1" x14ac:dyDescent="0.25">
      <c r="A25" s="76" t="s">
        <v>256</v>
      </c>
      <c r="B25" s="76" t="s">
        <v>16</v>
      </c>
      <c r="C25" s="504"/>
      <c r="D25" s="498"/>
      <c r="E25" s="149"/>
    </row>
    <row r="26" spans="1:6" s="150" customFormat="1" ht="16.5" customHeight="1" x14ac:dyDescent="0.25">
      <c r="A26" s="76" t="s">
        <v>257</v>
      </c>
      <c r="B26" s="76" t="s">
        <v>17</v>
      </c>
      <c r="C26" s="502">
        <f>SUM(C27:C30)</f>
        <v>15455.529999999999</v>
      </c>
      <c r="D26" s="502">
        <f>SUM(D27:D30)</f>
        <v>15455.529999999999</v>
      </c>
      <c r="E26" s="149"/>
    </row>
    <row r="27" spans="1:6" s="150" customFormat="1" x14ac:dyDescent="0.25">
      <c r="A27" s="151" t="s">
        <v>258</v>
      </c>
      <c r="B27" s="151" t="s">
        <v>18</v>
      </c>
      <c r="C27" s="504">
        <v>301.33999999999997</v>
      </c>
      <c r="D27" s="498">
        <v>301.33999999999997</v>
      </c>
      <c r="E27" s="149"/>
    </row>
    <row r="28" spans="1:6" s="150" customFormat="1" x14ac:dyDescent="0.25">
      <c r="A28" s="151" t="s">
        <v>259</v>
      </c>
      <c r="B28" s="151" t="s">
        <v>19</v>
      </c>
      <c r="C28" s="504">
        <v>4135.88</v>
      </c>
      <c r="D28" s="498">
        <v>4135.88</v>
      </c>
      <c r="E28" s="149"/>
    </row>
    <row r="29" spans="1:6" s="150" customFormat="1" x14ac:dyDescent="0.25">
      <c r="A29" s="151" t="s">
        <v>260</v>
      </c>
      <c r="B29" s="151" t="s">
        <v>20</v>
      </c>
      <c r="C29" s="504">
        <v>10845.81</v>
      </c>
      <c r="D29" s="504">
        <v>10845.81</v>
      </c>
      <c r="E29" s="149"/>
    </row>
    <row r="30" spans="1:6" s="150" customFormat="1" x14ac:dyDescent="0.25">
      <c r="A30" s="151" t="s">
        <v>261</v>
      </c>
      <c r="B30" s="151" t="s">
        <v>23</v>
      </c>
      <c r="C30" s="504">
        <v>172.5</v>
      </c>
      <c r="D30" s="504">
        <v>172.5</v>
      </c>
      <c r="E30" s="149"/>
    </row>
    <row r="31" spans="1:6" s="150" customFormat="1" ht="16.5" customHeight="1" x14ac:dyDescent="0.25">
      <c r="A31" s="76" t="s">
        <v>262</v>
      </c>
      <c r="B31" s="76" t="s">
        <v>21</v>
      </c>
      <c r="C31" s="504">
        <v>0</v>
      </c>
      <c r="D31" s="498">
        <v>0</v>
      </c>
      <c r="E31" s="149"/>
    </row>
    <row r="32" spans="1:6" s="3" customFormat="1" ht="16.5" customHeight="1" x14ac:dyDescent="0.25">
      <c r="A32" s="67" t="s">
        <v>34</v>
      </c>
      <c r="B32" s="67" t="s">
        <v>3</v>
      </c>
      <c r="C32" s="505">
        <f>50+1815.52+2121.41</f>
        <v>3986.93</v>
      </c>
      <c r="D32" s="505">
        <f>50+1815.52+2121.41</f>
        <v>3986.93</v>
      </c>
      <c r="E32" s="147"/>
    </row>
    <row r="33" spans="1:5" s="3" customFormat="1" ht="16.5" customHeight="1" x14ac:dyDescent="0.25">
      <c r="A33" s="67" t="s">
        <v>35</v>
      </c>
      <c r="B33" s="67" t="s">
        <v>4</v>
      </c>
      <c r="C33" s="501">
        <v>1413</v>
      </c>
      <c r="D33" s="503">
        <v>1413</v>
      </c>
      <c r="E33" s="74"/>
    </row>
    <row r="34" spans="1:5" s="3" customFormat="1" ht="16.5" customHeight="1" x14ac:dyDescent="0.25">
      <c r="A34" s="67" t="s">
        <v>36</v>
      </c>
      <c r="B34" s="67" t="s">
        <v>5</v>
      </c>
      <c r="C34" s="501"/>
      <c r="D34" s="503"/>
      <c r="E34" s="74"/>
    </row>
    <row r="35" spans="1:5" s="3" customFormat="1" x14ac:dyDescent="0.25">
      <c r="A35" s="67" t="s">
        <v>37</v>
      </c>
      <c r="B35" s="67" t="s">
        <v>63</v>
      </c>
      <c r="C35" s="502">
        <f>SUM(C36:C37)</f>
        <v>20947.700000000004</v>
      </c>
      <c r="D35" s="502">
        <f>SUM(D36:D37)</f>
        <v>20947.700000000004</v>
      </c>
      <c r="E35" s="74"/>
    </row>
    <row r="36" spans="1:5" s="3" customFormat="1" ht="16.5" customHeight="1" x14ac:dyDescent="0.25">
      <c r="A36" s="76" t="s">
        <v>263</v>
      </c>
      <c r="B36" s="76" t="s">
        <v>56</v>
      </c>
      <c r="C36" s="501">
        <v>16568.200000000004</v>
      </c>
      <c r="D36" s="503">
        <v>16568.200000000004</v>
      </c>
      <c r="E36" s="74"/>
    </row>
    <row r="37" spans="1:5" s="3" customFormat="1" ht="16.5" customHeight="1" x14ac:dyDescent="0.25">
      <c r="A37" s="76" t="s">
        <v>264</v>
      </c>
      <c r="B37" s="76" t="s">
        <v>55</v>
      </c>
      <c r="C37" s="501">
        <v>4379.5</v>
      </c>
      <c r="D37" s="503">
        <v>4379.5</v>
      </c>
      <c r="E37" s="74"/>
    </row>
    <row r="38" spans="1:5" s="3" customFormat="1" ht="16.5" customHeight="1" x14ac:dyDescent="0.25">
      <c r="A38" s="67" t="s">
        <v>38</v>
      </c>
      <c r="B38" s="67" t="s">
        <v>49</v>
      </c>
      <c r="C38" s="504">
        <v>228.89</v>
      </c>
      <c r="D38" s="504">
        <v>228.89</v>
      </c>
      <c r="E38" s="74"/>
    </row>
    <row r="39" spans="1:5" s="3" customFormat="1" ht="16.5" customHeight="1" x14ac:dyDescent="0.25">
      <c r="A39" s="67" t="s">
        <v>39</v>
      </c>
      <c r="B39" s="67" t="s">
        <v>346</v>
      </c>
      <c r="C39" s="502">
        <f>SUM(C40:C45)</f>
        <v>0</v>
      </c>
      <c r="D39" s="502">
        <f>SUM(D40:D45)</f>
        <v>0</v>
      </c>
      <c r="E39" s="74"/>
    </row>
    <row r="40" spans="1:5" s="3" customFormat="1" ht="16.5" customHeight="1" x14ac:dyDescent="0.25">
      <c r="A40" s="17" t="s">
        <v>307</v>
      </c>
      <c r="B40" s="17" t="s">
        <v>311</v>
      </c>
      <c r="C40" s="501"/>
      <c r="D40" s="503"/>
      <c r="E40" s="74"/>
    </row>
    <row r="41" spans="1:5" s="3" customFormat="1" ht="16.5" customHeight="1" x14ac:dyDescent="0.25">
      <c r="A41" s="17" t="s">
        <v>308</v>
      </c>
      <c r="B41" s="17" t="s">
        <v>312</v>
      </c>
      <c r="C41" s="501"/>
      <c r="D41" s="503"/>
      <c r="E41" s="74"/>
    </row>
    <row r="42" spans="1:5" s="3" customFormat="1" ht="16.5" customHeight="1" x14ac:dyDescent="0.25">
      <c r="A42" s="17" t="s">
        <v>309</v>
      </c>
      <c r="B42" s="17" t="s">
        <v>315</v>
      </c>
      <c r="C42" s="501"/>
      <c r="D42" s="503"/>
      <c r="E42" s="74"/>
    </row>
    <row r="43" spans="1:5" s="3" customFormat="1" ht="16.5" customHeight="1" x14ac:dyDescent="0.25">
      <c r="A43" s="17" t="s">
        <v>314</v>
      </c>
      <c r="B43" s="17" t="s">
        <v>316</v>
      </c>
      <c r="C43" s="501"/>
      <c r="D43" s="503"/>
      <c r="E43" s="74"/>
    </row>
    <row r="44" spans="1:5" s="3" customFormat="1" ht="16.5" customHeight="1" x14ac:dyDescent="0.25">
      <c r="A44" s="17" t="s">
        <v>317</v>
      </c>
      <c r="B44" s="17" t="s">
        <v>431</v>
      </c>
      <c r="C44" s="501"/>
      <c r="D44" s="503"/>
      <c r="E44" s="74"/>
    </row>
    <row r="45" spans="1:5" s="3" customFormat="1" ht="16.5" customHeight="1" x14ac:dyDescent="0.25">
      <c r="A45" s="17" t="s">
        <v>392</v>
      </c>
      <c r="B45" s="17" t="s">
        <v>313</v>
      </c>
      <c r="C45" s="501"/>
      <c r="D45" s="503"/>
      <c r="E45" s="74"/>
    </row>
    <row r="46" spans="1:5" s="3" customFormat="1" ht="27" x14ac:dyDescent="0.25">
      <c r="A46" s="67" t="s">
        <v>40</v>
      </c>
      <c r="B46" s="67" t="s">
        <v>28</v>
      </c>
      <c r="C46" s="501"/>
      <c r="D46" s="503"/>
      <c r="E46" s="74"/>
    </row>
    <row r="47" spans="1:5" s="3" customFormat="1" ht="16.5" customHeight="1" x14ac:dyDescent="0.25">
      <c r="A47" s="67" t="s">
        <v>41</v>
      </c>
      <c r="B47" s="67" t="s">
        <v>24</v>
      </c>
      <c r="C47" s="501">
        <v>5202</v>
      </c>
      <c r="D47" s="503">
        <v>5202</v>
      </c>
      <c r="E47" s="74"/>
    </row>
    <row r="48" spans="1:5" s="3" customFormat="1" ht="16.5" customHeight="1" x14ac:dyDescent="0.25">
      <c r="A48" s="67" t="s">
        <v>42</v>
      </c>
      <c r="B48" s="67" t="s">
        <v>25</v>
      </c>
      <c r="C48" s="501">
        <v>1000</v>
      </c>
      <c r="D48" s="503">
        <v>1000</v>
      </c>
      <c r="E48" s="74"/>
    </row>
    <row r="49" spans="1:6" s="3" customFormat="1" ht="16.5" customHeight="1" x14ac:dyDescent="0.25">
      <c r="A49" s="67" t="s">
        <v>43</v>
      </c>
      <c r="B49" s="67" t="s">
        <v>26</v>
      </c>
      <c r="C49" s="501"/>
      <c r="D49" s="503"/>
      <c r="E49" s="74"/>
    </row>
    <row r="50" spans="1:6" s="3" customFormat="1" ht="16.5" customHeight="1" x14ac:dyDescent="0.25">
      <c r="A50" s="67" t="s">
        <v>44</v>
      </c>
      <c r="B50" s="67" t="s">
        <v>347</v>
      </c>
      <c r="C50" s="502">
        <f>SUM(C51:C53)</f>
        <v>25025.51</v>
      </c>
      <c r="D50" s="502">
        <f>SUM(D51:D53)</f>
        <v>25025.51</v>
      </c>
      <c r="E50" s="74"/>
    </row>
    <row r="51" spans="1:6" s="3" customFormat="1" ht="16.5" customHeight="1" x14ac:dyDescent="0.25">
      <c r="A51" s="76" t="s">
        <v>322</v>
      </c>
      <c r="B51" s="76" t="s">
        <v>325</v>
      </c>
      <c r="C51" s="501"/>
      <c r="D51" s="503"/>
      <c r="E51" s="74"/>
    </row>
    <row r="52" spans="1:6" s="3" customFormat="1" ht="16.5" customHeight="1" x14ac:dyDescent="0.25">
      <c r="A52" s="76" t="s">
        <v>323</v>
      </c>
      <c r="B52" s="76" t="s">
        <v>324</v>
      </c>
      <c r="C52" s="505">
        <v>25025.51</v>
      </c>
      <c r="D52" s="505">
        <v>25025.51</v>
      </c>
      <c r="E52" s="74"/>
    </row>
    <row r="53" spans="1:6" s="3" customFormat="1" ht="16.5" customHeight="1" x14ac:dyDescent="0.25">
      <c r="A53" s="76" t="s">
        <v>326</v>
      </c>
      <c r="B53" s="76" t="s">
        <v>327</v>
      </c>
      <c r="C53" s="501"/>
      <c r="D53" s="503"/>
      <c r="E53" s="74"/>
    </row>
    <row r="54" spans="1:6" s="3" customFormat="1" x14ac:dyDescent="0.25">
      <c r="A54" s="67" t="s">
        <v>45</v>
      </c>
      <c r="B54" s="67" t="s">
        <v>29</v>
      </c>
      <c r="C54" s="501"/>
      <c r="D54" s="503"/>
      <c r="E54" s="74"/>
    </row>
    <row r="55" spans="1:6" s="3" customFormat="1" ht="16.5" customHeight="1" x14ac:dyDescent="0.25">
      <c r="A55" s="67" t="s">
        <v>46</v>
      </c>
      <c r="B55" s="67" t="s">
        <v>6</v>
      </c>
      <c r="C55" s="501">
        <v>8637.7551020408209</v>
      </c>
      <c r="D55" s="503">
        <v>8637.7551020408209</v>
      </c>
      <c r="E55" s="147"/>
      <c r="F55" s="148"/>
    </row>
    <row r="56" spans="1:6" s="3" customFormat="1" x14ac:dyDescent="0.25">
      <c r="A56" s="66">
        <v>1.3</v>
      </c>
      <c r="B56" s="66" t="s">
        <v>351</v>
      </c>
      <c r="C56" s="502">
        <f>SUM(C57:C58)</f>
        <v>0</v>
      </c>
      <c r="D56" s="502">
        <f>SUM(D57:D58)</f>
        <v>0</v>
      </c>
      <c r="E56" s="147"/>
      <c r="F56" s="148"/>
    </row>
    <row r="57" spans="1:6" s="3" customFormat="1" x14ac:dyDescent="0.25">
      <c r="A57" s="67" t="s">
        <v>50</v>
      </c>
      <c r="B57" s="67" t="s">
        <v>48</v>
      </c>
      <c r="C57" s="501"/>
      <c r="D57" s="503"/>
      <c r="E57" s="147"/>
      <c r="F57" s="148"/>
    </row>
    <row r="58" spans="1:6" s="3" customFormat="1" ht="16.5" customHeight="1" x14ac:dyDescent="0.25">
      <c r="A58" s="67" t="s">
        <v>51</v>
      </c>
      <c r="B58" s="67" t="s">
        <v>47</v>
      </c>
      <c r="C58" s="501"/>
      <c r="D58" s="503"/>
      <c r="E58" s="147"/>
      <c r="F58" s="148"/>
    </row>
    <row r="59" spans="1:6" s="3" customFormat="1" x14ac:dyDescent="0.25">
      <c r="A59" s="66">
        <v>1.4</v>
      </c>
      <c r="B59" s="66" t="s">
        <v>353</v>
      </c>
      <c r="C59" s="501"/>
      <c r="D59" s="503"/>
      <c r="E59" s="147"/>
      <c r="F59" s="148"/>
    </row>
    <row r="60" spans="1:6" s="150" customFormat="1" x14ac:dyDescent="0.25">
      <c r="A60" s="66">
        <v>1.5</v>
      </c>
      <c r="B60" s="66" t="s">
        <v>7</v>
      </c>
      <c r="C60" s="504"/>
      <c r="D60" s="498"/>
      <c r="E60" s="149"/>
    </row>
    <row r="61" spans="1:6" s="150" customFormat="1" x14ac:dyDescent="0.35">
      <c r="A61" s="66">
        <v>1.6</v>
      </c>
      <c r="B61" s="31" t="s">
        <v>8</v>
      </c>
      <c r="C61" s="506">
        <f>SUM(C62:C66)</f>
        <v>0</v>
      </c>
      <c r="D61" s="506">
        <f>SUM(D62:D66)</f>
        <v>0</v>
      </c>
      <c r="E61" s="149"/>
    </row>
    <row r="62" spans="1:6" s="150" customFormat="1" x14ac:dyDescent="0.25">
      <c r="A62" s="67" t="s">
        <v>270</v>
      </c>
      <c r="B62" s="32" t="s">
        <v>52</v>
      </c>
      <c r="C62" s="504"/>
      <c r="D62" s="498"/>
      <c r="E62" s="149"/>
    </row>
    <row r="63" spans="1:6" s="150" customFormat="1" ht="27" x14ac:dyDescent="0.25">
      <c r="A63" s="67" t="s">
        <v>271</v>
      </c>
      <c r="B63" s="32" t="s">
        <v>54</v>
      </c>
      <c r="C63" s="504"/>
      <c r="D63" s="498"/>
      <c r="E63" s="149"/>
    </row>
    <row r="64" spans="1:6" s="150" customFormat="1" x14ac:dyDescent="0.25">
      <c r="A64" s="67" t="s">
        <v>272</v>
      </c>
      <c r="B64" s="32" t="s">
        <v>53</v>
      </c>
      <c r="C64" s="498"/>
      <c r="D64" s="498"/>
      <c r="E64" s="149"/>
    </row>
    <row r="65" spans="1:5" s="150" customFormat="1" x14ac:dyDescent="0.25">
      <c r="A65" s="67" t="s">
        <v>273</v>
      </c>
      <c r="B65" s="32" t="s">
        <v>27</v>
      </c>
      <c r="C65" s="504"/>
      <c r="D65" s="498"/>
      <c r="E65" s="149"/>
    </row>
    <row r="66" spans="1:5" s="150" customFormat="1" x14ac:dyDescent="0.25">
      <c r="A66" s="67" t="s">
        <v>297</v>
      </c>
      <c r="B66" s="32" t="s">
        <v>298</v>
      </c>
      <c r="C66" s="504"/>
      <c r="D66" s="498"/>
      <c r="E66" s="149"/>
    </row>
    <row r="67" spans="1:5" x14ac:dyDescent="0.35">
      <c r="A67" s="145">
        <v>2</v>
      </c>
      <c r="B67" s="145" t="s">
        <v>348</v>
      </c>
      <c r="C67" s="506">
        <f>SUM(C68:C74)</f>
        <v>0</v>
      </c>
      <c r="D67" s="506">
        <f>SUM(D68:D74)</f>
        <v>0</v>
      </c>
      <c r="E67" s="75"/>
    </row>
    <row r="68" spans="1:5" x14ac:dyDescent="0.35">
      <c r="A68" s="77">
        <v>2.1</v>
      </c>
      <c r="B68" s="152" t="s">
        <v>86</v>
      </c>
      <c r="C68" s="507">
        <v>0</v>
      </c>
      <c r="D68" s="507">
        <v>0</v>
      </c>
      <c r="E68" s="75"/>
    </row>
    <row r="69" spans="1:5" x14ac:dyDescent="0.35">
      <c r="A69" s="77">
        <v>2.2000000000000002</v>
      </c>
      <c r="B69" s="152" t="s">
        <v>349</v>
      </c>
      <c r="C69" s="507"/>
      <c r="D69" s="508"/>
      <c r="E69" s="75"/>
    </row>
    <row r="70" spans="1:5" x14ac:dyDescent="0.35">
      <c r="A70" s="77">
        <v>2.2999999999999998</v>
      </c>
      <c r="B70" s="152" t="s">
        <v>90</v>
      </c>
      <c r="C70" s="507"/>
      <c r="D70" s="508"/>
      <c r="E70" s="75"/>
    </row>
    <row r="71" spans="1:5" x14ac:dyDescent="0.35">
      <c r="A71" s="77">
        <v>2.4</v>
      </c>
      <c r="B71" s="152" t="s">
        <v>89</v>
      </c>
      <c r="C71" s="507"/>
      <c r="D71" s="508"/>
      <c r="E71" s="75"/>
    </row>
    <row r="72" spans="1:5" x14ac:dyDescent="0.35">
      <c r="A72" s="77">
        <v>2.5</v>
      </c>
      <c r="B72" s="152" t="s">
        <v>350</v>
      </c>
      <c r="C72" s="507"/>
      <c r="D72" s="508"/>
      <c r="E72" s="75"/>
    </row>
    <row r="73" spans="1:5" x14ac:dyDescent="0.35">
      <c r="A73" s="77">
        <v>2.6</v>
      </c>
      <c r="B73" s="152" t="s">
        <v>87</v>
      </c>
      <c r="C73" s="507"/>
      <c r="D73" s="508"/>
      <c r="E73" s="75"/>
    </row>
    <row r="74" spans="1:5" x14ac:dyDescent="0.35">
      <c r="A74" s="77">
        <v>2.7</v>
      </c>
      <c r="B74" s="152" t="s">
        <v>88</v>
      </c>
      <c r="C74" s="507"/>
      <c r="D74" s="508"/>
      <c r="E74" s="75"/>
    </row>
    <row r="75" spans="1:5" x14ac:dyDescent="0.35">
      <c r="A75" s="145">
        <v>3</v>
      </c>
      <c r="B75" s="145" t="s">
        <v>371</v>
      </c>
      <c r="C75" s="509"/>
      <c r="D75" s="508"/>
      <c r="E75" s="75"/>
    </row>
    <row r="76" spans="1:5" x14ac:dyDescent="0.35">
      <c r="A76" s="145">
        <v>4</v>
      </c>
      <c r="B76" s="145" t="s">
        <v>232</v>
      </c>
      <c r="C76" s="509">
        <f>SUM(C77:C78)</f>
        <v>0</v>
      </c>
      <c r="D76" s="509">
        <f>SUM(D77:D78)</f>
        <v>0</v>
      </c>
      <c r="E76" s="75"/>
    </row>
    <row r="77" spans="1:5" x14ac:dyDescent="0.35">
      <c r="A77" s="77">
        <v>4.0999999999999996</v>
      </c>
      <c r="B77" s="77" t="s">
        <v>233</v>
      </c>
      <c r="C77" s="507"/>
      <c r="D77" s="510"/>
      <c r="E77" s="75"/>
    </row>
    <row r="78" spans="1:5" x14ac:dyDescent="0.35">
      <c r="A78" s="77">
        <v>4.2</v>
      </c>
      <c r="B78" s="77" t="s">
        <v>234</v>
      </c>
      <c r="C78" s="507"/>
      <c r="D78" s="510"/>
      <c r="E78" s="75"/>
    </row>
    <row r="79" spans="1:5" x14ac:dyDescent="0.35">
      <c r="A79" s="145">
        <v>5</v>
      </c>
      <c r="B79" s="145" t="s">
        <v>252</v>
      </c>
      <c r="C79" s="507"/>
      <c r="D79" s="511"/>
      <c r="E79" s="75"/>
    </row>
    <row r="80" spans="1:5" x14ac:dyDescent="0.35">
      <c r="B80" s="30"/>
    </row>
    <row r="81" spans="1:9" ht="15" customHeight="1" x14ac:dyDescent="0.35">
      <c r="A81" s="553" t="s">
        <v>442</v>
      </c>
      <c r="B81" s="553"/>
      <c r="C81" s="553"/>
      <c r="D81" s="553"/>
      <c r="E81" s="224"/>
    </row>
    <row r="82" spans="1:9" x14ac:dyDescent="0.35">
      <c r="B82" s="30"/>
    </row>
    <row r="83" spans="1:9" s="273" customFormat="1" ht="12.5" x14ac:dyDescent="0.25"/>
    <row r="84" spans="1:9" x14ac:dyDescent="0.35">
      <c r="A84" s="52" t="s">
        <v>93</v>
      </c>
      <c r="E84" s="224"/>
    </row>
    <row r="85" spans="1:9" x14ac:dyDescent="0.35">
      <c r="E85" s="230"/>
      <c r="F85" s="230"/>
      <c r="G85" s="230"/>
      <c r="H85" s="230"/>
      <c r="I85" s="230"/>
    </row>
    <row r="86" spans="1:9" x14ac:dyDescent="0.35">
      <c r="D86" s="12"/>
      <c r="E86" s="230"/>
      <c r="F86" s="230"/>
      <c r="G86" s="230"/>
      <c r="H86" s="230"/>
      <c r="I86" s="230"/>
    </row>
    <row r="87" spans="1:9" x14ac:dyDescent="0.35">
      <c r="A87" s="230"/>
      <c r="B87" s="52" t="s">
        <v>368</v>
      </c>
      <c r="D87" s="12"/>
      <c r="E87" s="230"/>
      <c r="F87" s="230"/>
      <c r="G87" s="230"/>
      <c r="H87" s="230"/>
      <c r="I87" s="230"/>
    </row>
    <row r="88" spans="1:9" x14ac:dyDescent="0.35">
      <c r="A88" s="230"/>
      <c r="B88" s="2" t="s">
        <v>369</v>
      </c>
      <c r="D88" s="12"/>
      <c r="E88" s="230"/>
      <c r="F88" s="230"/>
      <c r="G88" s="230"/>
      <c r="H88" s="230"/>
      <c r="I88" s="230"/>
    </row>
    <row r="89" spans="1:9" s="230" customFormat="1" ht="13" x14ac:dyDescent="0.3">
      <c r="B89" s="49" t="s">
        <v>122</v>
      </c>
    </row>
    <row r="90" spans="1:9" s="273" customFormat="1" ht="12.5" x14ac:dyDescent="0.2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3"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I31"/>
  <sheetViews>
    <sheetView showGridLines="0" view="pageBreakPreview" zoomScale="80" zoomScaleNormal="100" zoomScaleSheetLayoutView="80" workbookViewId="0">
      <selection activeCell="C17" sqref="C17"/>
    </sheetView>
  </sheetViews>
  <sheetFormatPr defaultColWidth="9.1796875" defaultRowHeight="13.5" x14ac:dyDescent="0.35"/>
  <cols>
    <col min="1" max="1" width="8.81640625" style="2" customWidth="1"/>
    <col min="2" max="2" width="88" style="2" customWidth="1"/>
    <col min="3" max="3" width="13.81640625" style="2" customWidth="1"/>
    <col min="4" max="4" width="13.54296875" style="2" customWidth="1"/>
    <col min="5" max="5" width="0.7265625" style="2" customWidth="1"/>
    <col min="6" max="16384" width="9.1796875" style="2"/>
  </cols>
  <sheetData>
    <row r="1" spans="1:5" s="6" customFormat="1" x14ac:dyDescent="0.35">
      <c r="A1" s="57" t="s">
        <v>289</v>
      </c>
      <c r="B1" s="59"/>
      <c r="C1" s="550" t="s">
        <v>94</v>
      </c>
      <c r="D1" s="550"/>
      <c r="E1" s="70"/>
    </row>
    <row r="2" spans="1:5" s="6" customFormat="1" x14ac:dyDescent="0.35">
      <c r="A2" s="57" t="s">
        <v>290</v>
      </c>
      <c r="B2" s="59"/>
      <c r="C2" s="548" t="str">
        <f>'ფორმა N1'!M2</f>
        <v>01.01.2023-31.12.2023</v>
      </c>
      <c r="D2" s="548"/>
      <c r="E2" s="70"/>
    </row>
    <row r="3" spans="1:5" s="6" customFormat="1" x14ac:dyDescent="0.35">
      <c r="A3" s="58" t="s">
        <v>123</v>
      </c>
      <c r="B3" s="57"/>
      <c r="C3" s="115"/>
      <c r="D3" s="115"/>
      <c r="E3" s="70"/>
    </row>
    <row r="4" spans="1:5" s="6" customFormat="1" x14ac:dyDescent="0.35">
      <c r="A4" s="58"/>
      <c r="B4" s="58"/>
      <c r="C4" s="115"/>
      <c r="D4" s="115"/>
      <c r="E4" s="70"/>
    </row>
    <row r="5" spans="1:5" x14ac:dyDescent="0.35">
      <c r="A5" s="59" t="str">
        <f>'ფორმა N2'!A4</f>
        <v>ანგარიშვალდებული პირის დასახელება:</v>
      </c>
      <c r="B5" s="59"/>
      <c r="C5" s="58"/>
      <c r="D5" s="58"/>
      <c r="E5" s="71"/>
    </row>
    <row r="6" spans="1:5" x14ac:dyDescent="0.35">
      <c r="A6" s="62" t="str">
        <f>'ფორმა N1'!D4</f>
        <v>პ/გ ”საქართველოს რესპუბლიკური პარტია”</v>
      </c>
      <c r="B6" s="62"/>
      <c r="C6" s="63"/>
      <c r="D6" s="63"/>
      <c r="E6" s="71"/>
    </row>
    <row r="7" spans="1:5" x14ac:dyDescent="0.35">
      <c r="A7" s="59"/>
      <c r="B7" s="59"/>
      <c r="C7" s="58"/>
      <c r="D7" s="58"/>
      <c r="E7" s="71"/>
    </row>
    <row r="8" spans="1:5" s="6" customFormat="1" x14ac:dyDescent="0.35">
      <c r="A8" s="114"/>
      <c r="B8" s="114"/>
      <c r="C8" s="60"/>
      <c r="D8" s="60"/>
      <c r="E8" s="70"/>
    </row>
    <row r="9" spans="1:5" s="6" customFormat="1" ht="27" x14ac:dyDescent="0.35">
      <c r="A9" s="68" t="s">
        <v>64</v>
      </c>
      <c r="B9" s="68" t="s">
        <v>293</v>
      </c>
      <c r="C9" s="61" t="s">
        <v>10</v>
      </c>
      <c r="D9" s="61" t="s">
        <v>9</v>
      </c>
      <c r="E9" s="70"/>
    </row>
    <row r="10" spans="1:5" s="9" customFormat="1" ht="33.75" customHeight="1" x14ac:dyDescent="0.35">
      <c r="A10" s="208" t="s">
        <v>46</v>
      </c>
      <c r="B10" s="77" t="s">
        <v>504</v>
      </c>
      <c r="C10" s="404">
        <v>2237.2448979591877</v>
      </c>
      <c r="D10" s="404">
        <v>2237.2448979591877</v>
      </c>
      <c r="E10" s="72"/>
    </row>
    <row r="11" spans="1:5" s="10" customFormat="1" ht="33.75" customHeight="1" x14ac:dyDescent="0.35">
      <c r="A11" s="208" t="s">
        <v>46</v>
      </c>
      <c r="B11" s="77" t="s">
        <v>573</v>
      </c>
      <c r="C11" s="404">
        <v>400.51020408163379</v>
      </c>
      <c r="D11" s="404">
        <v>400.51020408163379</v>
      </c>
      <c r="E11" s="73"/>
    </row>
    <row r="12" spans="1:5" s="10" customFormat="1" ht="33.75" customHeight="1" x14ac:dyDescent="0.35">
      <c r="A12" s="208" t="s">
        <v>262</v>
      </c>
      <c r="B12" s="77" t="s">
        <v>578</v>
      </c>
      <c r="C12" s="404">
        <v>6000</v>
      </c>
      <c r="D12" s="404">
        <v>6000</v>
      </c>
      <c r="E12" s="73"/>
    </row>
    <row r="13" spans="1:5" s="10" customFormat="1" x14ac:dyDescent="0.35">
      <c r="A13" s="209" t="s">
        <v>251</v>
      </c>
      <c r="B13" s="66"/>
      <c r="C13" s="404"/>
      <c r="D13" s="404"/>
      <c r="E13" s="73"/>
    </row>
    <row r="14" spans="1:5" s="10" customFormat="1" x14ac:dyDescent="0.35">
      <c r="A14" s="209" t="s">
        <v>251</v>
      </c>
      <c r="B14" s="66"/>
      <c r="C14" s="404"/>
      <c r="D14" s="404"/>
      <c r="E14" s="73"/>
    </row>
    <row r="15" spans="1:5" s="10" customFormat="1" x14ac:dyDescent="0.35">
      <c r="A15" s="209" t="s">
        <v>251</v>
      </c>
      <c r="B15" s="66"/>
      <c r="C15" s="404"/>
      <c r="D15" s="404"/>
      <c r="E15" s="73"/>
    </row>
    <row r="16" spans="1:5" s="10" customFormat="1" x14ac:dyDescent="0.35">
      <c r="A16" s="209" t="s">
        <v>251</v>
      </c>
      <c r="B16" s="66"/>
      <c r="C16" s="404"/>
      <c r="D16" s="404"/>
      <c r="E16" s="73"/>
    </row>
    <row r="17" spans="1:9" x14ac:dyDescent="0.35">
      <c r="A17" s="210"/>
      <c r="B17" s="78" t="s">
        <v>296</v>
      </c>
      <c r="C17" s="416">
        <f>SUM(C10:C16)</f>
        <v>8637.7551020408209</v>
      </c>
      <c r="D17" s="416">
        <f>SUM(D10:D16)</f>
        <v>8637.7551020408209</v>
      </c>
      <c r="E17" s="75"/>
    </row>
    <row r="18" spans="1:9" x14ac:dyDescent="0.35">
      <c r="A18" s="556"/>
      <c r="B18" s="556"/>
      <c r="C18" s="556"/>
      <c r="D18" s="556"/>
      <c r="E18" s="75"/>
    </row>
    <row r="19" spans="1:9" ht="51" customHeight="1" x14ac:dyDescent="0.35">
      <c r="A19" s="557" t="s">
        <v>444</v>
      </c>
      <c r="B19" s="557"/>
      <c r="C19" s="557"/>
      <c r="D19" s="557"/>
      <c r="E19" s="75"/>
    </row>
    <row r="20" spans="1:9" ht="14.25" customHeight="1" x14ac:dyDescent="0.35">
      <c r="A20" s="211"/>
      <c r="B20" s="211"/>
      <c r="C20" s="211"/>
      <c r="D20" s="211"/>
      <c r="E20" s="75"/>
    </row>
    <row r="21" spans="1:9" x14ac:dyDescent="0.35">
      <c r="A21" s="558" t="s">
        <v>443</v>
      </c>
      <c r="B21" s="558"/>
      <c r="C21" s="558"/>
      <c r="D21" s="558"/>
      <c r="E21" s="75"/>
    </row>
    <row r="22" spans="1:9" x14ac:dyDescent="0.35">
      <c r="A22" s="206"/>
      <c r="B22" s="206"/>
      <c r="C22" s="207"/>
      <c r="D22" s="207"/>
      <c r="E22" s="75"/>
    </row>
    <row r="23" spans="1:9" x14ac:dyDescent="0.35">
      <c r="A23" s="206"/>
      <c r="B23" s="206"/>
      <c r="C23" s="207"/>
      <c r="D23" s="207"/>
      <c r="E23" s="75"/>
    </row>
    <row r="24" spans="1:9" s="21" customFormat="1" ht="12.5" x14ac:dyDescent="0.25"/>
    <row r="25" spans="1:9" x14ac:dyDescent="0.35">
      <c r="A25" s="52" t="s">
        <v>93</v>
      </c>
      <c r="E25" s="5"/>
    </row>
    <row r="26" spans="1:9" x14ac:dyDescent="0.35">
      <c r="E26"/>
      <c r="F26"/>
      <c r="G26"/>
      <c r="H26"/>
      <c r="I26"/>
    </row>
    <row r="27" spans="1:9" x14ac:dyDescent="0.35">
      <c r="D27" s="12"/>
      <c r="E27"/>
      <c r="F27"/>
      <c r="G27"/>
      <c r="H27"/>
      <c r="I27"/>
    </row>
    <row r="28" spans="1:9" x14ac:dyDescent="0.35">
      <c r="A28" s="52"/>
      <c r="B28" s="52" t="s">
        <v>244</v>
      </c>
      <c r="D28" s="12"/>
      <c r="E28"/>
      <c r="F28"/>
      <c r="G28"/>
      <c r="H28"/>
      <c r="I28"/>
    </row>
    <row r="29" spans="1:9" x14ac:dyDescent="0.35">
      <c r="B29" s="2" t="s">
        <v>243</v>
      </c>
      <c r="D29" s="12"/>
      <c r="E29"/>
      <c r="F29"/>
      <c r="G29"/>
      <c r="H29"/>
      <c r="I29"/>
    </row>
    <row r="30" spans="1:9" customFormat="1" ht="13" x14ac:dyDescent="0.3">
      <c r="A30" s="49"/>
      <c r="B30" s="49" t="s">
        <v>122</v>
      </c>
    </row>
    <row r="31" spans="1:9" s="21" customFormat="1" ht="12.5" x14ac:dyDescent="0.25"/>
  </sheetData>
  <mergeCells count="5">
    <mergeCell ref="C1:D1"/>
    <mergeCell ref="C2:D2"/>
    <mergeCell ref="A18:D18"/>
    <mergeCell ref="A19:D19"/>
    <mergeCell ref="A21:D21"/>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J35"/>
  <sheetViews>
    <sheetView topLeftCell="B7" zoomScaleNormal="100" zoomScaleSheetLayoutView="80" workbookViewId="0">
      <selection activeCell="B15" sqref="B15:D15"/>
    </sheetView>
  </sheetViews>
  <sheetFormatPr defaultColWidth="9.1796875" defaultRowHeight="12.5" x14ac:dyDescent="0.25"/>
  <cols>
    <col min="1" max="1" width="5.453125" style="143" customWidth="1"/>
    <col min="2" max="2" width="11.26953125" style="143" customWidth="1"/>
    <col min="3" max="3" width="16.81640625" style="143" customWidth="1"/>
    <col min="4" max="4" width="17" style="143" customWidth="1"/>
    <col min="5" max="5" width="43.54296875" style="143" customWidth="1"/>
    <col min="6" max="6" width="14.7265625" style="143" customWidth="1"/>
    <col min="7" max="7" width="15.54296875" style="143" customWidth="1"/>
    <col min="8" max="8" width="14.7265625" style="143" customWidth="1"/>
    <col min="9" max="9" width="29.7265625" style="143" customWidth="1"/>
    <col min="10" max="10" width="0" style="143" hidden="1" customWidth="1"/>
    <col min="11" max="16384" width="9.1796875" style="143"/>
  </cols>
  <sheetData>
    <row r="1" spans="1:10" ht="37.15" customHeight="1" x14ac:dyDescent="0.25">
      <c r="A1" s="560" t="s">
        <v>502</v>
      </c>
      <c r="B1" s="560"/>
      <c r="C1" s="560"/>
      <c r="D1" s="560"/>
      <c r="E1" s="560"/>
      <c r="F1" s="560"/>
      <c r="G1" s="560"/>
      <c r="H1" s="560"/>
      <c r="I1" s="550" t="s">
        <v>94</v>
      </c>
      <c r="J1" s="550"/>
    </row>
    <row r="2" spans="1:10" ht="13.5" x14ac:dyDescent="0.35">
      <c r="A2" s="58" t="s">
        <v>123</v>
      </c>
      <c r="B2" s="57"/>
      <c r="C2" s="59"/>
      <c r="D2" s="59"/>
      <c r="E2" s="59"/>
      <c r="F2" s="59"/>
      <c r="G2" s="226"/>
      <c r="H2" s="226"/>
      <c r="I2" s="548" t="str">
        <f>'ფორმა N1'!M2</f>
        <v>01.01.2023-31.12.2023</v>
      </c>
      <c r="J2" s="548"/>
    </row>
    <row r="3" spans="1:10" ht="13.5" x14ac:dyDescent="0.35">
      <c r="A3" s="58"/>
      <c r="B3" s="58"/>
      <c r="C3" s="57"/>
      <c r="D3" s="57"/>
      <c r="E3" s="57"/>
      <c r="F3" s="57"/>
      <c r="G3" s="226"/>
      <c r="H3" s="226"/>
      <c r="I3" s="226"/>
    </row>
    <row r="4" spans="1:10" ht="13.5" x14ac:dyDescent="0.35">
      <c r="A4" s="59" t="str">
        <f>'ფორმა N2'!A4</f>
        <v>ანგარიშვალდებული პირის დასახელება:</v>
      </c>
      <c r="B4" s="59"/>
      <c r="C4" s="59"/>
      <c r="D4" s="59"/>
      <c r="E4" s="59"/>
      <c r="F4" s="59"/>
      <c r="G4" s="58"/>
      <c r="H4" s="58"/>
      <c r="I4" s="58"/>
    </row>
    <row r="5" spans="1:10" ht="13.5" x14ac:dyDescent="0.35">
      <c r="A5" s="62" t="str">
        <f>'ფორმა N1'!D4</f>
        <v>პ/გ ”საქართველოს რესპუბლიკური პარტია”</v>
      </c>
      <c r="B5" s="62"/>
      <c r="C5" s="62"/>
      <c r="D5" s="62"/>
      <c r="E5" s="62"/>
      <c r="F5" s="62"/>
      <c r="G5" s="63"/>
      <c r="H5" s="63"/>
      <c r="I5" s="63"/>
    </row>
    <row r="6" spans="1:10" ht="13.5" x14ac:dyDescent="0.35">
      <c r="A6" s="59"/>
      <c r="B6" s="59"/>
      <c r="C6" s="59"/>
      <c r="D6" s="59"/>
      <c r="E6" s="59"/>
      <c r="F6" s="59"/>
      <c r="G6" s="58"/>
      <c r="H6" s="58"/>
      <c r="I6" s="58"/>
    </row>
    <row r="7" spans="1:10" ht="13.5" x14ac:dyDescent="0.25">
      <c r="A7" s="221"/>
      <c r="B7" s="221"/>
      <c r="C7" s="221"/>
      <c r="D7" s="221"/>
      <c r="E7" s="221"/>
      <c r="F7" s="221"/>
      <c r="G7" s="60"/>
      <c r="H7" s="60"/>
      <c r="I7" s="60"/>
    </row>
    <row r="8" spans="1:10" ht="40.5" x14ac:dyDescent="0.25">
      <c r="A8" s="69" t="s">
        <v>64</v>
      </c>
      <c r="B8" s="69" t="s">
        <v>300</v>
      </c>
      <c r="C8" s="69" t="s">
        <v>301</v>
      </c>
      <c r="D8" s="69" t="s">
        <v>208</v>
      </c>
      <c r="E8" s="69" t="s">
        <v>303</v>
      </c>
      <c r="F8" s="69" t="s">
        <v>306</v>
      </c>
      <c r="G8" s="61" t="s">
        <v>10</v>
      </c>
      <c r="H8" s="61" t="s">
        <v>9</v>
      </c>
      <c r="I8" s="61" t="s">
        <v>341</v>
      </c>
      <c r="J8" s="143" t="s">
        <v>305</v>
      </c>
    </row>
    <row r="9" spans="1:10" ht="13.5" x14ac:dyDescent="0.25">
      <c r="A9" s="77">
        <v>1</v>
      </c>
      <c r="B9" s="77" t="s">
        <v>505</v>
      </c>
      <c r="C9" s="77" t="s">
        <v>506</v>
      </c>
      <c r="D9" s="77" t="s">
        <v>507</v>
      </c>
      <c r="E9" s="77" t="s">
        <v>508</v>
      </c>
      <c r="F9" s="77" t="s">
        <v>305</v>
      </c>
      <c r="G9" s="513">
        <v>15306.122448979593</v>
      </c>
      <c r="H9" s="513">
        <v>15306.122448979593</v>
      </c>
      <c r="I9" s="513">
        <v>3000</v>
      </c>
      <c r="J9" s="143" t="s">
        <v>0</v>
      </c>
    </row>
    <row r="10" spans="1:10" ht="13.5" x14ac:dyDescent="0.25">
      <c r="A10" s="77">
        <v>2</v>
      </c>
      <c r="B10" s="77" t="s">
        <v>509</v>
      </c>
      <c r="C10" s="77" t="s">
        <v>510</v>
      </c>
      <c r="D10" s="77" t="s">
        <v>511</v>
      </c>
      <c r="E10" s="77" t="s">
        <v>512</v>
      </c>
      <c r="F10" s="77" t="s">
        <v>305</v>
      </c>
      <c r="G10" s="513">
        <v>58500</v>
      </c>
      <c r="H10" s="513">
        <v>58500</v>
      </c>
      <c r="I10" s="513">
        <v>11700</v>
      </c>
    </row>
    <row r="11" spans="1:10" ht="13.5" x14ac:dyDescent="0.25">
      <c r="A11" s="77">
        <v>4</v>
      </c>
      <c r="B11" s="77" t="s">
        <v>513</v>
      </c>
      <c r="C11" s="77" t="s">
        <v>514</v>
      </c>
      <c r="D11" s="77" t="s">
        <v>515</v>
      </c>
      <c r="E11" s="77" t="s">
        <v>516</v>
      </c>
      <c r="F11" s="77" t="s">
        <v>305</v>
      </c>
      <c r="G11" s="513">
        <v>18367.346938775507</v>
      </c>
      <c r="H11" s="513">
        <v>18367.346938775507</v>
      </c>
      <c r="I11" s="513">
        <v>3600</v>
      </c>
    </row>
    <row r="12" spans="1:10" ht="13.5" x14ac:dyDescent="0.25">
      <c r="A12" s="77">
        <v>5</v>
      </c>
      <c r="B12" s="77" t="s">
        <v>517</v>
      </c>
      <c r="C12" s="77" t="s">
        <v>518</v>
      </c>
      <c r="D12" s="77" t="s">
        <v>519</v>
      </c>
      <c r="E12" s="77" t="s">
        <v>520</v>
      </c>
      <c r="F12" s="77" t="s">
        <v>305</v>
      </c>
      <c r="G12" s="513">
        <v>15306.122448979593</v>
      </c>
      <c r="H12" s="513">
        <v>15306.122448979593</v>
      </c>
      <c r="I12" s="513">
        <v>3750</v>
      </c>
    </row>
    <row r="13" spans="1:10" ht="13.5" x14ac:dyDescent="0.25">
      <c r="A13" s="77">
        <v>6</v>
      </c>
      <c r="B13" s="77" t="s">
        <v>521</v>
      </c>
      <c r="C13" s="77" t="s">
        <v>522</v>
      </c>
      <c r="D13" s="77" t="s">
        <v>523</v>
      </c>
      <c r="E13" s="77" t="s">
        <v>524</v>
      </c>
      <c r="F13" s="77" t="s">
        <v>305</v>
      </c>
      <c r="G13" s="513">
        <v>12244.897959183676</v>
      </c>
      <c r="H13" s="513">
        <v>12244.897959183676</v>
      </c>
      <c r="I13" s="513">
        <v>2400</v>
      </c>
    </row>
    <row r="14" spans="1:10" ht="13.5" x14ac:dyDescent="0.25">
      <c r="A14" s="77">
        <v>8</v>
      </c>
      <c r="B14" s="77" t="s">
        <v>529</v>
      </c>
      <c r="C14" s="77" t="s">
        <v>530</v>
      </c>
      <c r="D14" s="77" t="s">
        <v>531</v>
      </c>
      <c r="E14" s="77" t="s">
        <v>532</v>
      </c>
      <c r="F14" s="77" t="s">
        <v>305</v>
      </c>
      <c r="G14" s="513">
        <v>4464.2857142857147</v>
      </c>
      <c r="H14" s="513">
        <v>4464.2857142857147</v>
      </c>
      <c r="I14" s="513">
        <v>875</v>
      </c>
    </row>
    <row r="15" spans="1:10" ht="13.5" x14ac:dyDescent="0.25">
      <c r="A15" s="77">
        <v>9</v>
      </c>
      <c r="B15" s="77" t="s">
        <v>525</v>
      </c>
      <c r="C15" s="77" t="s">
        <v>526</v>
      </c>
      <c r="D15" s="77" t="s">
        <v>527</v>
      </c>
      <c r="E15" s="77" t="s">
        <v>528</v>
      </c>
      <c r="F15" s="77" t="s">
        <v>305</v>
      </c>
      <c r="G15" s="513">
        <v>21301.020408163266</v>
      </c>
      <c r="H15" s="513">
        <v>21301.020408163266</v>
      </c>
      <c r="I15" s="513">
        <v>4175</v>
      </c>
    </row>
    <row r="16" spans="1:10" ht="27" x14ac:dyDescent="0.25">
      <c r="A16" s="77">
        <v>10</v>
      </c>
      <c r="B16" s="77" t="s">
        <v>521</v>
      </c>
      <c r="C16" s="77" t="s">
        <v>569</v>
      </c>
      <c r="D16" s="512" t="s">
        <v>570</v>
      </c>
      <c r="E16" s="77" t="s">
        <v>571</v>
      </c>
      <c r="F16" s="77" t="s">
        <v>305</v>
      </c>
      <c r="G16" s="513">
        <v>22959.183673469382</v>
      </c>
      <c r="H16" s="513">
        <v>22959.183673469382</v>
      </c>
      <c r="I16" s="513">
        <v>4500</v>
      </c>
    </row>
    <row r="17" spans="1:9" ht="13.5" x14ac:dyDescent="0.25">
      <c r="A17" s="77">
        <v>12</v>
      </c>
      <c r="B17" s="77" t="s">
        <v>505</v>
      </c>
      <c r="C17" s="77" t="s">
        <v>506</v>
      </c>
      <c r="D17" s="512" t="s">
        <v>507</v>
      </c>
      <c r="E17" s="77" t="s">
        <v>508</v>
      </c>
      <c r="F17" s="77" t="s">
        <v>0</v>
      </c>
      <c r="G17" s="513">
        <v>6377.5510204081638</v>
      </c>
      <c r="H17" s="513">
        <v>6377.5510204081638</v>
      </c>
      <c r="I17" s="513">
        <v>1250</v>
      </c>
    </row>
    <row r="18" spans="1:9" ht="13.5" x14ac:dyDescent="0.25">
      <c r="A18" s="77">
        <v>13</v>
      </c>
      <c r="B18" s="77" t="s">
        <v>509</v>
      </c>
      <c r="C18" s="77" t="s">
        <v>510</v>
      </c>
      <c r="D18" s="512" t="s">
        <v>511</v>
      </c>
      <c r="E18" s="77" t="s">
        <v>512</v>
      </c>
      <c r="F18" s="77" t="s">
        <v>0</v>
      </c>
      <c r="G18" s="513">
        <v>8750</v>
      </c>
      <c r="H18" s="513">
        <v>8750</v>
      </c>
      <c r="I18" s="513">
        <v>1750</v>
      </c>
    </row>
    <row r="19" spans="1:9" ht="13.5" x14ac:dyDescent="0.25">
      <c r="A19" s="77">
        <v>14</v>
      </c>
      <c r="B19" s="77" t="s">
        <v>513</v>
      </c>
      <c r="C19" s="77" t="s">
        <v>514</v>
      </c>
      <c r="D19" s="512" t="s">
        <v>515</v>
      </c>
      <c r="E19" s="77" t="s">
        <v>516</v>
      </c>
      <c r="F19" s="77" t="s">
        <v>0</v>
      </c>
      <c r="G19" s="513">
        <v>6377.5510204081638</v>
      </c>
      <c r="H19" s="513">
        <v>6377.5510204081638</v>
      </c>
      <c r="I19" s="513">
        <v>1250</v>
      </c>
    </row>
    <row r="20" spans="1:9" ht="13.5" x14ac:dyDescent="0.25">
      <c r="A20" s="77">
        <v>15</v>
      </c>
      <c r="B20" s="77" t="s">
        <v>517</v>
      </c>
      <c r="C20" s="77" t="s">
        <v>518</v>
      </c>
      <c r="D20" s="512" t="s">
        <v>519</v>
      </c>
      <c r="E20" s="77" t="s">
        <v>520</v>
      </c>
      <c r="F20" s="77" t="s">
        <v>0</v>
      </c>
      <c r="G20" s="513">
        <v>1147.9591836734694</v>
      </c>
      <c r="H20" s="513">
        <v>1147.9591836734694</v>
      </c>
      <c r="I20" s="513">
        <v>225</v>
      </c>
    </row>
    <row r="21" spans="1:9" ht="13.5" x14ac:dyDescent="0.25">
      <c r="A21" s="77">
        <v>16</v>
      </c>
      <c r="B21" s="77" t="s">
        <v>521</v>
      </c>
      <c r="C21" s="77" t="s">
        <v>522</v>
      </c>
      <c r="D21" s="512" t="s">
        <v>523</v>
      </c>
      <c r="E21" s="77" t="s">
        <v>524</v>
      </c>
      <c r="F21" s="77" t="s">
        <v>0</v>
      </c>
      <c r="G21" s="513">
        <v>1913.2653061224491</v>
      </c>
      <c r="H21" s="513">
        <v>1913.2653061224491</v>
      </c>
      <c r="I21" s="513">
        <v>375</v>
      </c>
    </row>
    <row r="22" spans="1:9" ht="13.5" x14ac:dyDescent="0.25">
      <c r="A22" s="77">
        <v>18</v>
      </c>
      <c r="B22" s="77" t="s">
        <v>525</v>
      </c>
      <c r="C22" s="77" t="s">
        <v>526</v>
      </c>
      <c r="D22" s="512" t="s">
        <v>527</v>
      </c>
      <c r="E22" s="77" t="s">
        <v>528</v>
      </c>
      <c r="F22" s="77" t="s">
        <v>0</v>
      </c>
      <c r="G22" s="513">
        <v>1785.7142857142858</v>
      </c>
      <c r="H22" s="513">
        <v>1785.7142857142858</v>
      </c>
      <c r="I22" s="513">
        <v>350</v>
      </c>
    </row>
    <row r="23" spans="1:9" ht="13.5" x14ac:dyDescent="0.25">
      <c r="A23" s="77">
        <v>19</v>
      </c>
      <c r="B23" s="77" t="s">
        <v>529</v>
      </c>
      <c r="C23" s="77" t="s">
        <v>530</v>
      </c>
      <c r="D23" s="512" t="s">
        <v>531</v>
      </c>
      <c r="E23" s="77" t="s">
        <v>532</v>
      </c>
      <c r="F23" s="77" t="s">
        <v>0</v>
      </c>
      <c r="G23" s="513">
        <v>1147.9591836734694</v>
      </c>
      <c r="H23" s="513">
        <v>1147.9591836734694</v>
      </c>
      <c r="I23" s="513">
        <v>225</v>
      </c>
    </row>
    <row r="24" spans="1:9" ht="27" x14ac:dyDescent="0.25">
      <c r="A24" s="77">
        <v>21</v>
      </c>
      <c r="B24" s="77" t="s">
        <v>521</v>
      </c>
      <c r="C24" s="77" t="s">
        <v>569</v>
      </c>
      <c r="D24" s="512" t="s">
        <v>570</v>
      </c>
      <c r="E24" s="77" t="s">
        <v>571</v>
      </c>
      <c r="F24" s="77" t="s">
        <v>0</v>
      </c>
      <c r="G24" s="513">
        <v>1275.5102040816328</v>
      </c>
      <c r="H24" s="513">
        <v>1275.5102040816328</v>
      </c>
      <c r="I24" s="513">
        <v>250</v>
      </c>
    </row>
    <row r="25" spans="1:9" ht="13.5" x14ac:dyDescent="0.25">
      <c r="A25" s="77">
        <v>22</v>
      </c>
      <c r="B25" s="77"/>
      <c r="C25" s="77"/>
      <c r="D25" s="512"/>
      <c r="E25" s="77"/>
      <c r="F25" s="77"/>
      <c r="G25" s="513"/>
      <c r="H25" s="513"/>
      <c r="I25" s="513"/>
    </row>
    <row r="26" spans="1:9" ht="13.5" x14ac:dyDescent="0.25">
      <c r="A26" s="77">
        <v>23</v>
      </c>
      <c r="B26" s="66"/>
      <c r="C26" s="66"/>
      <c r="D26" s="66"/>
      <c r="E26" s="66"/>
      <c r="F26" s="77"/>
      <c r="G26" s="4"/>
      <c r="H26" s="4"/>
      <c r="I26" s="4"/>
    </row>
    <row r="27" spans="1:9" ht="13.5" x14ac:dyDescent="0.35">
      <c r="A27" s="66"/>
      <c r="B27" s="78"/>
      <c r="C27" s="78"/>
      <c r="D27" s="78"/>
      <c r="E27" s="78"/>
      <c r="F27" s="66" t="s">
        <v>446</v>
      </c>
      <c r="G27" s="65">
        <f>SUM(G9:G26)</f>
        <v>197224.48979591831</v>
      </c>
      <c r="H27" s="65">
        <f t="shared" ref="H27:I27" si="0">SUM(H9:H26)</f>
        <v>197224.48979591831</v>
      </c>
      <c r="I27" s="65">
        <f t="shared" si="0"/>
        <v>39675</v>
      </c>
    </row>
    <row r="28" spans="1:9" ht="13.5" x14ac:dyDescent="0.35">
      <c r="A28" s="141"/>
      <c r="B28" s="141"/>
      <c r="C28" s="141"/>
      <c r="D28" s="141"/>
      <c r="E28" s="141"/>
      <c r="F28" s="141"/>
      <c r="G28" s="141"/>
      <c r="H28" s="118"/>
      <c r="I28" s="118"/>
    </row>
    <row r="29" spans="1:9" ht="13.5" x14ac:dyDescent="0.25">
      <c r="A29" s="559" t="s">
        <v>445</v>
      </c>
      <c r="B29" s="559"/>
      <c r="C29" s="559"/>
      <c r="D29" s="559"/>
      <c r="E29" s="559"/>
      <c r="F29" s="559"/>
      <c r="G29" s="559"/>
      <c r="H29" s="559"/>
      <c r="I29" s="559"/>
    </row>
    <row r="30" spans="1:9" x14ac:dyDescent="0.25">
      <c r="A30" s="270"/>
      <c r="B30" s="270"/>
      <c r="C30" s="270"/>
      <c r="D30" s="270"/>
      <c r="E30" s="270"/>
      <c r="F30" s="270"/>
      <c r="G30" s="270"/>
      <c r="H30" s="270"/>
      <c r="I30" s="270"/>
    </row>
    <row r="31" spans="1:9" ht="13.5" x14ac:dyDescent="0.35">
      <c r="A31" s="123" t="s">
        <v>93</v>
      </c>
      <c r="B31" s="123"/>
      <c r="C31" s="118"/>
      <c r="D31" s="118"/>
      <c r="E31" s="118"/>
      <c r="F31" s="118"/>
      <c r="G31" s="118"/>
      <c r="H31" s="118"/>
      <c r="I31" s="118"/>
    </row>
    <row r="32" spans="1:9" ht="13.5" x14ac:dyDescent="0.35">
      <c r="A32" s="118"/>
      <c r="B32" s="118"/>
      <c r="C32" s="118"/>
      <c r="D32" s="118"/>
      <c r="E32" s="122"/>
      <c r="F32" s="122"/>
      <c r="G32" s="122"/>
      <c r="H32" s="118"/>
      <c r="I32" s="118"/>
    </row>
    <row r="33" spans="1:9" ht="13.5" x14ac:dyDescent="0.35">
      <c r="A33" s="123"/>
      <c r="B33" s="123"/>
      <c r="C33" s="123" t="s">
        <v>340</v>
      </c>
      <c r="D33" s="123"/>
      <c r="E33" s="123"/>
      <c r="F33" s="123"/>
      <c r="G33" s="123"/>
      <c r="H33" s="118"/>
      <c r="I33" s="118"/>
    </row>
    <row r="34" spans="1:9" ht="13.5" x14ac:dyDescent="0.35">
      <c r="A34" s="118"/>
      <c r="B34" s="118"/>
      <c r="C34" s="118" t="s">
        <v>339</v>
      </c>
      <c r="D34" s="118"/>
      <c r="E34" s="118"/>
      <c r="F34" s="118"/>
      <c r="G34" s="118"/>
      <c r="H34" s="118"/>
      <c r="I34" s="118"/>
    </row>
    <row r="35" spans="1:9" ht="13" x14ac:dyDescent="0.3">
      <c r="A35" s="125"/>
      <c r="B35" s="125"/>
      <c r="C35" s="125" t="s">
        <v>122</v>
      </c>
      <c r="D35" s="125"/>
      <c r="E35" s="125"/>
      <c r="F35" s="125"/>
      <c r="G35" s="125"/>
    </row>
  </sheetData>
  <autoFilter ref="A8:J27" xr:uid="{00000000-0009-0000-0000-000005000000}"/>
  <mergeCells count="4">
    <mergeCell ref="I1:J1"/>
    <mergeCell ref="I2:J2"/>
    <mergeCell ref="A29:I29"/>
    <mergeCell ref="A1:H1"/>
  </mergeCells>
  <printOptions gridLines="1"/>
  <pageMargins left="0.25" right="0.25" top="0.75" bottom="0.75" header="0.3" footer="0.3"/>
  <pageSetup scale="8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I31"/>
  <sheetViews>
    <sheetView topLeftCell="A7" zoomScaleNormal="100" zoomScaleSheetLayoutView="80" workbookViewId="0">
      <selection activeCell="E16" sqref="E16"/>
    </sheetView>
  </sheetViews>
  <sheetFormatPr defaultColWidth="8.81640625" defaultRowHeight="12.5" x14ac:dyDescent="0.25"/>
  <cols>
    <col min="1" max="1" width="5" style="230" customWidth="1"/>
    <col min="2" max="2" width="17.7265625" style="230" customWidth="1"/>
    <col min="3" max="3" width="18.453125" style="230" customWidth="1"/>
    <col min="4" max="4" width="18.54296875" style="230" customWidth="1"/>
    <col min="5" max="5" width="27.453125" style="230" customWidth="1"/>
    <col min="6" max="6" width="15.1796875" style="230" customWidth="1"/>
    <col min="7" max="7" width="15" style="230" customWidth="1"/>
    <col min="8" max="8" width="14.26953125" style="230" customWidth="1"/>
    <col min="9" max="9" width="16.81640625" style="230" customWidth="1"/>
    <col min="10" max="16384" width="8.81640625" style="230"/>
  </cols>
  <sheetData>
    <row r="1" spans="1:9" ht="13.5" x14ac:dyDescent="0.35">
      <c r="A1" s="57" t="s">
        <v>318</v>
      </c>
      <c r="B1" s="59"/>
      <c r="C1" s="59"/>
      <c r="D1" s="59"/>
      <c r="E1" s="59"/>
      <c r="F1" s="59"/>
      <c r="G1" s="550" t="s">
        <v>94</v>
      </c>
      <c r="H1" s="550"/>
      <c r="I1" s="226"/>
    </row>
    <row r="2" spans="1:9" ht="13.5" x14ac:dyDescent="0.35">
      <c r="A2" s="58" t="s">
        <v>123</v>
      </c>
      <c r="B2" s="59"/>
      <c r="C2" s="59"/>
      <c r="D2" s="59"/>
      <c r="E2" s="59"/>
      <c r="F2" s="59"/>
      <c r="G2" s="548" t="str">
        <f>'ფორმა N1'!M2</f>
        <v>01.01.2023-31.12.2023</v>
      </c>
      <c r="H2" s="548"/>
      <c r="I2" s="58"/>
    </row>
    <row r="3" spans="1:9" ht="13.5" x14ac:dyDescent="0.35">
      <c r="A3" s="58"/>
      <c r="B3" s="58"/>
      <c r="C3" s="58"/>
      <c r="D3" s="58"/>
      <c r="E3" s="58"/>
      <c r="F3" s="58"/>
      <c r="G3" s="226"/>
      <c r="H3" s="226"/>
      <c r="I3" s="226"/>
    </row>
    <row r="4" spans="1:9" ht="13.5" x14ac:dyDescent="0.35">
      <c r="A4" s="59" t="str">
        <f>'ფორმა N2'!A4</f>
        <v>ანგარიშვალდებული პირის დასახელება:</v>
      </c>
      <c r="B4" s="59"/>
      <c r="C4" s="59"/>
      <c r="D4" s="59"/>
      <c r="E4" s="59"/>
      <c r="F4" s="59"/>
      <c r="G4" s="58"/>
      <c r="H4" s="58"/>
      <c r="I4" s="58"/>
    </row>
    <row r="5" spans="1:9" ht="13.5" x14ac:dyDescent="0.35">
      <c r="A5" s="62" t="str">
        <f>'ფორმა N1'!D4</f>
        <v>პ/გ ”საქართველოს რესპუბლიკური პარტია”</v>
      </c>
      <c r="B5" s="62"/>
      <c r="C5" s="62"/>
      <c r="D5" s="62"/>
      <c r="E5" s="62"/>
      <c r="F5" s="62"/>
      <c r="G5" s="63"/>
      <c r="H5" s="63"/>
      <c r="I5" s="226"/>
    </row>
    <row r="6" spans="1:9" ht="13.5" x14ac:dyDescent="0.35">
      <c r="A6" s="59"/>
      <c r="B6" s="59"/>
      <c r="C6" s="59"/>
      <c r="D6" s="59"/>
      <c r="E6" s="59"/>
      <c r="F6" s="59"/>
      <c r="G6" s="58"/>
      <c r="H6" s="58"/>
      <c r="I6" s="58"/>
    </row>
    <row r="7" spans="1:9" ht="13.5" x14ac:dyDescent="0.35">
      <c r="A7" s="221"/>
      <c r="B7" s="221"/>
      <c r="C7" s="221"/>
      <c r="D7" s="221"/>
      <c r="E7" s="221"/>
      <c r="F7" s="221"/>
      <c r="G7" s="60"/>
      <c r="H7" s="60"/>
      <c r="I7" s="58"/>
    </row>
    <row r="8" spans="1:9" ht="13.5" x14ac:dyDescent="0.25">
      <c r="A8" s="564" t="s">
        <v>64</v>
      </c>
      <c r="B8" s="566" t="s">
        <v>300</v>
      </c>
      <c r="C8" s="568" t="s">
        <v>301</v>
      </c>
      <c r="D8" s="568" t="s">
        <v>208</v>
      </c>
      <c r="E8" s="561" t="s">
        <v>403</v>
      </c>
      <c r="F8" s="562"/>
      <c r="G8" s="563"/>
      <c r="H8" s="561" t="s">
        <v>435</v>
      </c>
      <c r="I8" s="563"/>
    </row>
    <row r="9" spans="1:9" ht="24" x14ac:dyDescent="0.25">
      <c r="A9" s="565"/>
      <c r="B9" s="567"/>
      <c r="C9" s="569"/>
      <c r="D9" s="569"/>
      <c r="E9" s="301" t="s">
        <v>432</v>
      </c>
      <c r="F9" s="301" t="s">
        <v>433</v>
      </c>
      <c r="G9" s="301" t="s">
        <v>434</v>
      </c>
      <c r="H9" s="302" t="s">
        <v>436</v>
      </c>
      <c r="I9" s="302" t="s">
        <v>437</v>
      </c>
    </row>
    <row r="10" spans="1:9" ht="27" x14ac:dyDescent="0.3">
      <c r="A10" s="175">
        <v>1</v>
      </c>
      <c r="B10" s="176" t="s">
        <v>505</v>
      </c>
      <c r="C10" s="77" t="s">
        <v>506</v>
      </c>
      <c r="D10" s="77" t="s">
        <v>507</v>
      </c>
      <c r="E10" s="77" t="s">
        <v>577</v>
      </c>
      <c r="F10" s="77" t="s">
        <v>581</v>
      </c>
      <c r="G10" s="519">
        <v>4</v>
      </c>
      <c r="H10" s="4">
        <v>1638.83</v>
      </c>
      <c r="I10" s="4">
        <v>1638.83</v>
      </c>
    </row>
    <row r="11" spans="1:9" ht="27" x14ac:dyDescent="0.3">
      <c r="A11" s="175">
        <v>2</v>
      </c>
      <c r="B11" s="176" t="s">
        <v>525</v>
      </c>
      <c r="C11" s="77" t="s">
        <v>526</v>
      </c>
      <c r="D11" s="77" t="s">
        <v>527</v>
      </c>
      <c r="E11" s="77" t="s">
        <v>577</v>
      </c>
      <c r="F11" s="77" t="s">
        <v>581</v>
      </c>
      <c r="G11" s="519">
        <v>4</v>
      </c>
      <c r="H11" s="4">
        <v>1638.83</v>
      </c>
      <c r="I11" s="4">
        <v>1638.83</v>
      </c>
    </row>
    <row r="12" spans="1:9" ht="40.5" x14ac:dyDescent="0.3">
      <c r="A12" s="175">
        <v>3</v>
      </c>
      <c r="B12" s="176" t="s">
        <v>505</v>
      </c>
      <c r="C12" s="77" t="s">
        <v>506</v>
      </c>
      <c r="D12" s="77" t="s">
        <v>507</v>
      </c>
      <c r="E12" s="77" t="s">
        <v>583</v>
      </c>
      <c r="F12" s="77" t="s">
        <v>582</v>
      </c>
      <c r="G12" s="519">
        <v>2</v>
      </c>
      <c r="H12" s="4">
        <v>1165</v>
      </c>
      <c r="I12" s="4">
        <v>1165</v>
      </c>
    </row>
    <row r="13" spans="1:9" ht="40.5" x14ac:dyDescent="0.3">
      <c r="A13" s="175">
        <v>4</v>
      </c>
      <c r="B13" s="176" t="s">
        <v>505</v>
      </c>
      <c r="C13" s="77" t="s">
        <v>506</v>
      </c>
      <c r="D13" s="77" t="s">
        <v>507</v>
      </c>
      <c r="E13" s="77" t="s">
        <v>580</v>
      </c>
      <c r="F13" s="77" t="s">
        <v>584</v>
      </c>
      <c r="G13" s="519">
        <v>5</v>
      </c>
      <c r="H13" s="4">
        <v>491.43</v>
      </c>
      <c r="I13" s="4">
        <v>491.43</v>
      </c>
    </row>
    <row r="14" spans="1:9" ht="40.5" x14ac:dyDescent="0.3">
      <c r="A14" s="175">
        <v>5</v>
      </c>
      <c r="B14" s="176" t="s">
        <v>505</v>
      </c>
      <c r="C14" s="77" t="s">
        <v>506</v>
      </c>
      <c r="D14" s="77" t="s">
        <v>507</v>
      </c>
      <c r="E14" s="77" t="s">
        <v>574</v>
      </c>
      <c r="F14" s="77" t="s">
        <v>582</v>
      </c>
      <c r="G14" s="519">
        <v>3</v>
      </c>
      <c r="H14" s="4">
        <v>206.69</v>
      </c>
      <c r="I14" s="4">
        <v>206.69</v>
      </c>
    </row>
    <row r="15" spans="1:9" ht="27" x14ac:dyDescent="0.3">
      <c r="A15" s="175">
        <v>6</v>
      </c>
      <c r="B15" s="176" t="s">
        <v>505</v>
      </c>
      <c r="C15" s="77" t="s">
        <v>506</v>
      </c>
      <c r="D15" s="77" t="s">
        <v>507</v>
      </c>
      <c r="E15" s="77" t="s">
        <v>577</v>
      </c>
      <c r="F15" s="77" t="s">
        <v>585</v>
      </c>
      <c r="G15" s="519">
        <v>5</v>
      </c>
      <c r="H15" s="4">
        <v>2096.9700000000003</v>
      </c>
      <c r="I15" s="4">
        <v>2096.9700000000003</v>
      </c>
    </row>
    <row r="16" spans="1:9" ht="27" x14ac:dyDescent="0.3">
      <c r="A16" s="175">
        <v>7</v>
      </c>
      <c r="B16" s="176" t="s">
        <v>505</v>
      </c>
      <c r="C16" s="77" t="s">
        <v>506</v>
      </c>
      <c r="D16" s="77" t="s">
        <v>507</v>
      </c>
      <c r="E16" s="77" t="s">
        <v>577</v>
      </c>
      <c r="F16" s="77" t="s">
        <v>586</v>
      </c>
      <c r="G16" s="519">
        <v>2</v>
      </c>
      <c r="H16" s="4">
        <v>2055</v>
      </c>
      <c r="I16" s="4">
        <v>2055</v>
      </c>
    </row>
    <row r="17" spans="1:9" ht="13.5" x14ac:dyDescent="0.3">
      <c r="A17" s="175"/>
      <c r="B17" s="176"/>
      <c r="C17" s="66"/>
      <c r="D17" s="66"/>
      <c r="E17" s="66"/>
      <c r="F17" s="66"/>
      <c r="G17" s="66"/>
      <c r="H17" s="4"/>
      <c r="I17" s="4"/>
    </row>
    <row r="18" spans="1:9" ht="13.5" x14ac:dyDescent="0.3">
      <c r="A18" s="175"/>
      <c r="B18" s="176"/>
      <c r="C18" s="66"/>
      <c r="D18" s="66"/>
      <c r="E18" s="66"/>
      <c r="F18" s="66"/>
      <c r="G18" s="66"/>
      <c r="H18" s="4"/>
      <c r="I18" s="4"/>
    </row>
    <row r="19" spans="1:9" ht="13.5" x14ac:dyDescent="0.3">
      <c r="A19" s="175"/>
      <c r="B19" s="176"/>
      <c r="C19" s="66"/>
      <c r="D19" s="66"/>
      <c r="E19" s="66"/>
      <c r="F19" s="66"/>
      <c r="G19" s="66"/>
      <c r="H19" s="4"/>
      <c r="I19" s="4"/>
    </row>
    <row r="20" spans="1:9" ht="13.5" x14ac:dyDescent="0.3">
      <c r="A20" s="175"/>
      <c r="B20" s="176"/>
      <c r="C20" s="66"/>
      <c r="D20" s="66"/>
      <c r="E20" s="66"/>
      <c r="F20" s="66"/>
      <c r="G20" s="66"/>
      <c r="H20" s="4"/>
      <c r="I20" s="4"/>
    </row>
    <row r="21" spans="1:9" ht="13.5" x14ac:dyDescent="0.3">
      <c r="A21" s="175"/>
      <c r="B21" s="176"/>
      <c r="C21" s="66"/>
      <c r="D21" s="66"/>
      <c r="E21" s="66"/>
      <c r="F21" s="66"/>
      <c r="G21" s="66"/>
      <c r="H21" s="4"/>
      <c r="I21" s="4"/>
    </row>
    <row r="22" spans="1:9" ht="13.5" x14ac:dyDescent="0.35">
      <c r="A22" s="175"/>
      <c r="B22" s="177"/>
      <c r="C22" s="78"/>
      <c r="D22" s="78"/>
      <c r="E22" s="78"/>
      <c r="F22" s="78"/>
      <c r="G22" s="78" t="s">
        <v>304</v>
      </c>
      <c r="H22" s="65">
        <f>SUM(H10:H21)</f>
        <v>9292.75</v>
      </c>
      <c r="I22" s="65">
        <f>SUM(I10:I21)</f>
        <v>9292.75</v>
      </c>
    </row>
    <row r="23" spans="1:9" ht="13.5" x14ac:dyDescent="0.35">
      <c r="A23" s="141"/>
      <c r="B23" s="141"/>
      <c r="C23" s="141"/>
      <c r="D23" s="141"/>
      <c r="E23" s="141"/>
      <c r="F23" s="141"/>
      <c r="G23" s="118"/>
      <c r="H23" s="118"/>
      <c r="I23" s="259"/>
    </row>
    <row r="24" spans="1:9" ht="13.5" x14ac:dyDescent="0.25">
      <c r="A24" s="559" t="s">
        <v>494</v>
      </c>
      <c r="B24" s="559"/>
      <c r="C24" s="559"/>
      <c r="D24" s="559"/>
      <c r="E24" s="559"/>
      <c r="F24" s="559"/>
      <c r="G24" s="559"/>
      <c r="H24" s="559"/>
      <c r="I24" s="559"/>
    </row>
    <row r="25" spans="1:9" ht="13.5" x14ac:dyDescent="0.35">
      <c r="A25" s="222"/>
      <c r="B25" s="118"/>
      <c r="C25" s="118"/>
      <c r="D25" s="118"/>
      <c r="E25" s="118"/>
      <c r="G25" s="118"/>
      <c r="H25" s="118"/>
      <c r="I25" s="259"/>
    </row>
    <row r="26" spans="1:9" ht="13.5" x14ac:dyDescent="0.35">
      <c r="A26" s="123" t="s">
        <v>93</v>
      </c>
      <c r="B26" s="118"/>
      <c r="C26" s="118"/>
      <c r="D26" s="118"/>
      <c r="E26" s="118"/>
      <c r="F26" s="118"/>
      <c r="G26" s="118"/>
      <c r="H26" s="118"/>
      <c r="I26" s="259"/>
    </row>
    <row r="27" spans="1:9" ht="13.5" x14ac:dyDescent="0.35">
      <c r="A27" s="118"/>
      <c r="B27" s="118"/>
      <c r="C27" s="118"/>
      <c r="D27" s="118"/>
      <c r="E27" s="118"/>
      <c r="F27" s="118"/>
      <c r="G27" s="118"/>
      <c r="H27" s="118"/>
      <c r="I27" s="259"/>
    </row>
    <row r="28" spans="1:9" ht="13.5" x14ac:dyDescent="0.35">
      <c r="A28" s="118"/>
      <c r="B28" s="118"/>
      <c r="C28" s="118"/>
      <c r="D28" s="118"/>
      <c r="E28" s="118"/>
      <c r="F28" s="118"/>
      <c r="G28" s="118"/>
      <c r="H28" s="124"/>
      <c r="I28" s="259"/>
    </row>
    <row r="29" spans="1:9" ht="13.5" x14ac:dyDescent="0.35">
      <c r="A29" s="123"/>
      <c r="B29" s="123" t="s">
        <v>244</v>
      </c>
      <c r="C29" s="123"/>
      <c r="D29" s="123"/>
      <c r="E29" s="123"/>
      <c r="F29" s="123"/>
      <c r="G29" s="118"/>
      <c r="H29" s="124"/>
      <c r="I29" s="259"/>
    </row>
    <row r="30" spans="1:9" ht="13.5" x14ac:dyDescent="0.35">
      <c r="A30" s="118"/>
      <c r="B30" s="118" t="s">
        <v>243</v>
      </c>
      <c r="C30" s="118"/>
      <c r="D30" s="118"/>
      <c r="E30" s="118"/>
      <c r="F30" s="118"/>
      <c r="G30" s="118"/>
      <c r="H30" s="124"/>
      <c r="I30" s="259"/>
    </row>
    <row r="31" spans="1:9" ht="13" x14ac:dyDescent="0.3">
      <c r="A31" s="125"/>
      <c r="B31" s="125" t="s">
        <v>122</v>
      </c>
      <c r="C31" s="125"/>
      <c r="D31" s="125"/>
      <c r="E31" s="125"/>
      <c r="F31" s="125"/>
      <c r="G31" s="143"/>
      <c r="H31" s="143"/>
      <c r="I31" s="143"/>
    </row>
  </sheetData>
  <mergeCells count="9">
    <mergeCell ref="A24:I24"/>
    <mergeCell ref="G1:H1"/>
    <mergeCell ref="G2:H2"/>
    <mergeCell ref="E8:G8"/>
    <mergeCell ref="H8:I8"/>
    <mergeCell ref="A8:A9"/>
    <mergeCell ref="B8:B9"/>
    <mergeCell ref="C8:C9"/>
    <mergeCell ref="D8:D9"/>
  </mergeCells>
  <printOptions gridLines="1"/>
  <pageMargins left="0.25" right="0.25" top="0.75" bottom="0.75" header="0.3" footer="0.3"/>
  <pageSetup scale="7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5"/>
  <sheetViews>
    <sheetView view="pageBreakPreview" zoomScale="80" zoomScaleNormal="100" zoomScaleSheetLayoutView="80" workbookViewId="0">
      <selection activeCell="I27" sqref="I27"/>
    </sheetView>
  </sheetViews>
  <sheetFormatPr defaultColWidth="9.1796875" defaultRowHeight="12.5" x14ac:dyDescent="0.25"/>
  <cols>
    <col min="1" max="1" width="5.453125" style="143" customWidth="1"/>
    <col min="2" max="2" width="13.1796875" style="143" customWidth="1"/>
    <col min="3" max="3" width="15.1796875" style="143" customWidth="1"/>
    <col min="4" max="4" width="18" style="143" customWidth="1"/>
    <col min="5" max="5" width="20.54296875" style="143" customWidth="1"/>
    <col min="6" max="6" width="21.26953125" style="143" customWidth="1"/>
    <col min="7" max="7" width="15.1796875" style="143" customWidth="1"/>
    <col min="8" max="8" width="15.54296875" style="143" customWidth="1"/>
    <col min="9" max="9" width="13.453125" style="143" customWidth="1"/>
    <col min="10" max="10" width="0" style="143" hidden="1" customWidth="1"/>
    <col min="11" max="16384" width="9.1796875" style="143"/>
  </cols>
  <sheetData>
    <row r="1" spans="1:10" ht="13.5" x14ac:dyDescent="0.35">
      <c r="A1" s="570" t="s">
        <v>493</v>
      </c>
      <c r="B1" s="570"/>
      <c r="C1" s="570"/>
      <c r="D1" s="570"/>
      <c r="E1" s="570"/>
      <c r="F1" s="570"/>
      <c r="G1" s="550" t="s">
        <v>94</v>
      </c>
      <c r="H1" s="550"/>
    </row>
    <row r="2" spans="1:10" ht="13.5" x14ac:dyDescent="0.35">
      <c r="A2" s="58" t="s">
        <v>123</v>
      </c>
      <c r="B2" s="57"/>
      <c r="C2" s="59"/>
      <c r="D2" s="59"/>
      <c r="E2" s="59"/>
      <c r="F2" s="59"/>
      <c r="G2" s="548" t="str">
        <f>'ფორმა N1'!M2</f>
        <v>01.01.2023-31.12.2023</v>
      </c>
      <c r="H2" s="548"/>
    </row>
    <row r="3" spans="1:10" ht="13.5" x14ac:dyDescent="0.35">
      <c r="A3" s="58"/>
      <c r="B3" s="58"/>
      <c r="C3" s="58"/>
      <c r="D3" s="58"/>
      <c r="E3" s="58"/>
      <c r="F3" s="58"/>
      <c r="G3" s="226"/>
      <c r="H3" s="226"/>
    </row>
    <row r="4" spans="1:10" ht="13.5" x14ac:dyDescent="0.35">
      <c r="A4" s="59" t="str">
        <f>'ფორმა N2'!A4</f>
        <v>ანგარიშვალდებული პირის დასახელება:</v>
      </c>
      <c r="B4" s="59"/>
      <c r="C4" s="59"/>
      <c r="D4" s="59"/>
      <c r="E4" s="59"/>
      <c r="F4" s="59"/>
      <c r="G4" s="58"/>
      <c r="H4" s="58"/>
    </row>
    <row r="5" spans="1:10" ht="13.5" x14ac:dyDescent="0.35">
      <c r="A5" s="62" t="str">
        <f>'ფორმა N1'!D4</f>
        <v>პ/გ ”საქართველოს რესპუბლიკური პარტია”</v>
      </c>
      <c r="B5" s="62"/>
      <c r="C5" s="62"/>
      <c r="D5" s="62"/>
      <c r="E5" s="62"/>
      <c r="F5" s="62"/>
      <c r="G5" s="63"/>
      <c r="H5" s="63"/>
    </row>
    <row r="6" spans="1:10" ht="13.5" x14ac:dyDescent="0.35">
      <c r="A6" s="59"/>
      <c r="B6" s="59"/>
      <c r="C6" s="59"/>
      <c r="D6" s="59"/>
      <c r="E6" s="59"/>
      <c r="F6" s="59"/>
      <c r="G6" s="58"/>
      <c r="H6" s="58"/>
    </row>
    <row r="7" spans="1:10" ht="13.5" x14ac:dyDescent="0.25">
      <c r="A7" s="221"/>
      <c r="B7" s="221"/>
      <c r="C7" s="221"/>
      <c r="D7" s="221"/>
      <c r="E7" s="221"/>
      <c r="F7" s="221"/>
      <c r="G7" s="60"/>
      <c r="H7" s="60"/>
    </row>
    <row r="8" spans="1:10" ht="27" x14ac:dyDescent="0.25">
      <c r="A8" s="69" t="s">
        <v>64</v>
      </c>
      <c r="B8" s="69" t="s">
        <v>300</v>
      </c>
      <c r="C8" s="69" t="s">
        <v>301</v>
      </c>
      <c r="D8" s="69" t="s">
        <v>208</v>
      </c>
      <c r="E8" s="69" t="s">
        <v>306</v>
      </c>
      <c r="F8" s="69" t="s">
        <v>302</v>
      </c>
      <c r="G8" s="61" t="s">
        <v>10</v>
      </c>
      <c r="H8" s="61" t="s">
        <v>9</v>
      </c>
      <c r="J8" s="143" t="s">
        <v>305</v>
      </c>
    </row>
    <row r="9" spans="1:10" ht="13.5" x14ac:dyDescent="0.25">
      <c r="A9" s="77"/>
      <c r="B9" s="77"/>
      <c r="C9" s="77"/>
      <c r="D9" s="77"/>
      <c r="E9" s="77"/>
      <c r="F9" s="77"/>
      <c r="G9" s="4"/>
      <c r="H9" s="4"/>
      <c r="J9" s="143" t="s">
        <v>0</v>
      </c>
    </row>
    <row r="10" spans="1:10" ht="13.5" x14ac:dyDescent="0.25">
      <c r="A10" s="77"/>
      <c r="B10" s="77"/>
      <c r="C10" s="77"/>
      <c r="D10" s="77"/>
      <c r="E10" s="77"/>
      <c r="F10" s="77"/>
      <c r="G10" s="4"/>
      <c r="H10" s="4"/>
    </row>
    <row r="11" spans="1:10" ht="13.5" x14ac:dyDescent="0.25">
      <c r="A11" s="66"/>
      <c r="B11" s="66"/>
      <c r="C11" s="66"/>
      <c r="D11" s="66"/>
      <c r="E11" s="66"/>
      <c r="F11" s="66"/>
      <c r="G11" s="4"/>
      <c r="H11" s="4"/>
    </row>
    <row r="12" spans="1:10" ht="13.5" x14ac:dyDescent="0.25">
      <c r="A12" s="66"/>
      <c r="B12" s="66"/>
      <c r="C12" s="66"/>
      <c r="D12" s="66"/>
      <c r="E12" s="66"/>
      <c r="F12" s="66"/>
      <c r="G12" s="4"/>
      <c r="H12" s="4"/>
    </row>
    <row r="13" spans="1:10" ht="13.5" x14ac:dyDescent="0.25">
      <c r="A13" s="66"/>
      <c r="B13" s="66"/>
      <c r="C13" s="66"/>
      <c r="D13" s="66"/>
      <c r="E13" s="66"/>
      <c r="F13" s="66"/>
      <c r="G13" s="4"/>
      <c r="H13" s="4"/>
    </row>
    <row r="14" spans="1:10" ht="13.5" x14ac:dyDescent="0.25">
      <c r="A14" s="66"/>
      <c r="B14" s="66"/>
      <c r="C14" s="66"/>
      <c r="D14" s="66"/>
      <c r="E14" s="66"/>
      <c r="F14" s="66"/>
      <c r="G14" s="4"/>
      <c r="H14" s="4"/>
    </row>
    <row r="15" spans="1:10" ht="13.5" x14ac:dyDescent="0.25">
      <c r="A15" s="66"/>
      <c r="B15" s="66"/>
      <c r="C15" s="66"/>
      <c r="D15" s="66"/>
      <c r="E15" s="66"/>
      <c r="F15" s="66"/>
      <c r="G15" s="4"/>
      <c r="H15" s="4"/>
    </row>
    <row r="16" spans="1:10" ht="13.5" x14ac:dyDescent="0.25">
      <c r="A16" s="66"/>
      <c r="B16" s="66"/>
      <c r="C16" s="66"/>
      <c r="D16" s="66"/>
      <c r="E16" s="66"/>
      <c r="F16" s="66"/>
      <c r="G16" s="4"/>
      <c r="H16" s="4"/>
    </row>
    <row r="17" spans="1:9" ht="13.5" x14ac:dyDescent="0.25">
      <c r="A17" s="66"/>
      <c r="B17" s="66"/>
      <c r="C17" s="66"/>
      <c r="D17" s="66"/>
      <c r="E17" s="66"/>
      <c r="F17" s="66"/>
      <c r="G17" s="4"/>
      <c r="H17" s="4"/>
    </row>
    <row r="18" spans="1:9" ht="13.5" x14ac:dyDescent="0.25">
      <c r="A18" s="66"/>
      <c r="B18" s="66"/>
      <c r="C18" s="66"/>
      <c r="D18" s="66"/>
      <c r="E18" s="66"/>
      <c r="F18" s="66"/>
      <c r="G18" s="4"/>
      <c r="H18" s="4"/>
    </row>
    <row r="19" spans="1:9" ht="13.5" x14ac:dyDescent="0.25">
      <c r="A19" s="66"/>
      <c r="B19" s="66"/>
      <c r="C19" s="66"/>
      <c r="D19" s="66"/>
      <c r="E19" s="66"/>
      <c r="F19" s="66"/>
      <c r="G19" s="4"/>
      <c r="H19" s="4"/>
    </row>
    <row r="20" spans="1:9" ht="13.5" x14ac:dyDescent="0.25">
      <c r="A20" s="66"/>
      <c r="B20" s="66"/>
      <c r="C20" s="66"/>
      <c r="D20" s="66"/>
      <c r="E20" s="66"/>
      <c r="F20" s="66"/>
      <c r="G20" s="4"/>
      <c r="H20" s="4"/>
    </row>
    <row r="21" spans="1:9" ht="13.5" x14ac:dyDescent="0.25">
      <c r="A21" s="66"/>
      <c r="B21" s="66"/>
      <c r="C21" s="66"/>
      <c r="D21" s="66"/>
      <c r="E21" s="66"/>
      <c r="F21" s="66"/>
      <c r="G21" s="4"/>
      <c r="H21" s="4"/>
    </row>
    <row r="22" spans="1:9" ht="13.5" x14ac:dyDescent="0.25">
      <c r="A22" s="66"/>
      <c r="B22" s="66"/>
      <c r="C22" s="66"/>
      <c r="D22" s="66"/>
      <c r="E22" s="66"/>
      <c r="F22" s="66"/>
      <c r="G22" s="4"/>
      <c r="H22" s="4"/>
    </row>
    <row r="23" spans="1:9" ht="13.5" x14ac:dyDescent="0.35">
      <c r="A23" s="66"/>
      <c r="B23" s="78"/>
      <c r="C23" s="78"/>
      <c r="D23" s="78"/>
      <c r="E23" s="78"/>
      <c r="F23" s="78" t="s">
        <v>304</v>
      </c>
      <c r="G23" s="65">
        <f>SUM(G9:G22)</f>
        <v>0</v>
      </c>
      <c r="H23" s="65">
        <f>SUM(H9:H22)</f>
        <v>0</v>
      </c>
    </row>
    <row r="24" spans="1:9" ht="13.5" x14ac:dyDescent="0.35">
      <c r="A24" s="141"/>
      <c r="B24" s="141"/>
      <c r="C24" s="141"/>
      <c r="D24" s="141"/>
      <c r="E24" s="141"/>
      <c r="F24" s="141"/>
      <c r="G24" s="141"/>
      <c r="H24" s="118"/>
      <c r="I24" s="118"/>
    </row>
    <row r="25" spans="1:9" ht="13.5" x14ac:dyDescent="0.35">
      <c r="A25" s="571" t="s">
        <v>451</v>
      </c>
      <c r="B25" s="571"/>
      <c r="C25" s="571"/>
      <c r="D25" s="571"/>
      <c r="E25" s="571"/>
      <c r="F25" s="571"/>
      <c r="G25" s="571"/>
      <c r="H25" s="571"/>
      <c r="I25" s="118"/>
    </row>
    <row r="26" spans="1:9" ht="13.5" x14ac:dyDescent="0.35">
      <c r="A26" s="222"/>
      <c r="B26" s="222"/>
      <c r="C26" s="141"/>
      <c r="D26" s="141"/>
      <c r="E26" s="141"/>
      <c r="F26" s="141"/>
      <c r="G26" s="141"/>
      <c r="H26" s="118"/>
      <c r="I26" s="118"/>
    </row>
    <row r="27" spans="1:9" ht="13.5" x14ac:dyDescent="0.35">
      <c r="A27" s="222"/>
      <c r="B27" s="222"/>
      <c r="C27" s="118"/>
      <c r="D27" s="118"/>
      <c r="E27" s="118"/>
      <c r="F27" s="118"/>
      <c r="G27" s="118"/>
      <c r="H27" s="118"/>
      <c r="I27" s="118"/>
    </row>
    <row r="28" spans="1:9" ht="13.5" x14ac:dyDescent="0.35">
      <c r="A28" s="222"/>
      <c r="B28" s="222"/>
      <c r="C28" s="118"/>
      <c r="D28" s="118"/>
      <c r="E28" s="118"/>
      <c r="F28" s="118"/>
      <c r="G28" s="118"/>
      <c r="H28" s="118"/>
      <c r="I28" s="118"/>
    </row>
    <row r="29" spans="1:9" x14ac:dyDescent="0.25">
      <c r="A29" s="270"/>
      <c r="B29" s="270"/>
      <c r="C29" s="270"/>
      <c r="D29" s="270"/>
      <c r="E29" s="270"/>
      <c r="F29" s="270"/>
      <c r="G29" s="270"/>
      <c r="H29" s="270"/>
      <c r="I29" s="270"/>
    </row>
    <row r="30" spans="1:9" ht="13.5" x14ac:dyDescent="0.35">
      <c r="A30" s="123" t="s">
        <v>93</v>
      </c>
      <c r="B30" s="123"/>
      <c r="C30" s="118"/>
      <c r="D30" s="118"/>
      <c r="E30" s="118"/>
      <c r="F30" s="118"/>
      <c r="G30" s="118"/>
      <c r="H30" s="118"/>
      <c r="I30" s="118"/>
    </row>
    <row r="31" spans="1:9" ht="13.5" x14ac:dyDescent="0.35">
      <c r="A31" s="118"/>
      <c r="B31" s="118"/>
      <c r="C31" s="118"/>
      <c r="D31" s="118"/>
      <c r="E31" s="118"/>
      <c r="F31" s="118"/>
      <c r="G31" s="118"/>
      <c r="H31" s="118"/>
      <c r="I31" s="118"/>
    </row>
    <row r="32" spans="1:9" ht="13.5" x14ac:dyDescent="0.35">
      <c r="A32" s="118"/>
      <c r="B32" s="118"/>
      <c r="C32" s="118"/>
      <c r="D32" s="118"/>
      <c r="E32" s="118"/>
      <c r="F32" s="118"/>
      <c r="G32" s="118"/>
      <c r="H32" s="118"/>
      <c r="I32" s="124"/>
    </row>
    <row r="33" spans="1:9" ht="13.5" x14ac:dyDescent="0.35">
      <c r="A33" s="123"/>
      <c r="B33" s="123"/>
      <c r="C33" s="123" t="s">
        <v>361</v>
      </c>
      <c r="D33" s="123"/>
      <c r="E33" s="141"/>
      <c r="F33" s="123"/>
      <c r="G33" s="123"/>
      <c r="H33" s="118"/>
      <c r="I33" s="124"/>
    </row>
    <row r="34" spans="1:9" ht="13.5" x14ac:dyDescent="0.35">
      <c r="A34" s="118"/>
      <c r="B34" s="118"/>
      <c r="C34" s="118" t="s">
        <v>243</v>
      </c>
      <c r="D34" s="118"/>
      <c r="E34" s="118"/>
      <c r="F34" s="118"/>
      <c r="G34" s="118"/>
      <c r="H34" s="118"/>
      <c r="I34" s="124"/>
    </row>
    <row r="35" spans="1:9" ht="13" x14ac:dyDescent="0.3">
      <c r="A35" s="125"/>
      <c r="B35" s="125"/>
      <c r="C35" s="125" t="s">
        <v>122</v>
      </c>
      <c r="D35" s="125"/>
      <c r="E35" s="125"/>
      <c r="F35" s="125"/>
      <c r="G35" s="125"/>
    </row>
  </sheetData>
  <mergeCells count="4">
    <mergeCell ref="G1:H1"/>
    <mergeCell ref="G2:H2"/>
    <mergeCell ref="A1:F1"/>
    <mergeCell ref="A25:H25"/>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L38"/>
  <sheetViews>
    <sheetView view="pageBreakPreview" zoomScale="60" workbookViewId="0">
      <selection activeCell="K25" sqref="K25"/>
    </sheetView>
  </sheetViews>
  <sheetFormatPr defaultColWidth="9.1796875" defaultRowHeight="12.5" x14ac:dyDescent="0.25"/>
  <cols>
    <col min="1" max="1" width="5.453125" style="143" customWidth="1"/>
    <col min="2" max="2" width="27.54296875" style="143" customWidth="1"/>
    <col min="3" max="3" width="19.26953125" style="143" customWidth="1"/>
    <col min="4" max="4" width="16.81640625" style="143" customWidth="1"/>
    <col min="5" max="5" width="13.1796875" style="143" customWidth="1"/>
    <col min="6" max="6" width="17" style="143" customWidth="1"/>
    <col min="7" max="7" width="13.7265625" style="143" customWidth="1"/>
    <col min="8" max="8" width="19.453125" style="143" bestFit="1" customWidth="1"/>
    <col min="9" max="9" width="18.54296875" style="143" bestFit="1" customWidth="1"/>
    <col min="10" max="10" width="16.7265625" style="143" customWidth="1"/>
    <col min="11" max="11" width="17.7265625" style="143" customWidth="1"/>
    <col min="12" max="12" width="12.81640625" style="143" customWidth="1"/>
    <col min="13" max="16384" width="9.1796875" style="143"/>
  </cols>
  <sheetData>
    <row r="2" spans="1:12" ht="13.5" x14ac:dyDescent="0.35">
      <c r="A2" s="575" t="s">
        <v>404</v>
      </c>
      <c r="B2" s="575"/>
      <c r="C2" s="575"/>
      <c r="D2" s="575"/>
      <c r="E2" s="223"/>
      <c r="F2" s="59"/>
      <c r="G2" s="59"/>
      <c r="H2" s="59"/>
      <c r="I2" s="59"/>
      <c r="J2" s="226"/>
      <c r="K2" s="225"/>
      <c r="L2" s="225" t="s">
        <v>94</v>
      </c>
    </row>
    <row r="3" spans="1:12" ht="13.5" x14ac:dyDescent="0.35">
      <c r="A3" s="58" t="s">
        <v>123</v>
      </c>
      <c r="B3" s="57"/>
      <c r="C3" s="59"/>
      <c r="D3" s="59"/>
      <c r="E3" s="59"/>
      <c r="F3" s="59"/>
      <c r="G3" s="59"/>
      <c r="H3" s="59"/>
      <c r="I3" s="59"/>
      <c r="J3" s="226"/>
      <c r="K3" s="548" t="str">
        <f>'ფორმა N1'!M2</f>
        <v>01.01.2023-31.12.2023</v>
      </c>
      <c r="L3" s="548"/>
    </row>
    <row r="4" spans="1:12" ht="13.5" x14ac:dyDescent="0.35">
      <c r="A4" s="58"/>
      <c r="B4" s="58"/>
      <c r="C4" s="57"/>
      <c r="D4" s="57"/>
      <c r="E4" s="57"/>
      <c r="F4" s="57"/>
      <c r="G4" s="57"/>
      <c r="H4" s="57"/>
      <c r="I4" s="57"/>
      <c r="J4" s="226"/>
      <c r="K4" s="226"/>
      <c r="L4" s="226"/>
    </row>
    <row r="5" spans="1:12" ht="13.5" x14ac:dyDescent="0.35">
      <c r="A5" s="59" t="s">
        <v>247</v>
      </c>
      <c r="B5" s="59"/>
      <c r="C5" s="59"/>
      <c r="D5" s="59"/>
      <c r="E5" s="59"/>
      <c r="F5" s="59"/>
      <c r="G5" s="59"/>
      <c r="H5" s="59"/>
      <c r="I5" s="59"/>
      <c r="J5" s="58"/>
      <c r="K5" s="58"/>
      <c r="L5" s="58"/>
    </row>
    <row r="6" spans="1:12" ht="13.5" x14ac:dyDescent="0.35">
      <c r="A6" s="62" t="str">
        <f>'ფორმა N1'!D4</f>
        <v>პ/გ ”საქართველოს რესპუბლიკური პარტია”</v>
      </c>
      <c r="B6" s="62"/>
      <c r="C6" s="62"/>
      <c r="D6" s="62"/>
      <c r="E6" s="62"/>
      <c r="F6" s="62"/>
      <c r="G6" s="62"/>
      <c r="H6" s="62"/>
      <c r="I6" s="62"/>
      <c r="J6" s="63"/>
      <c r="K6" s="63"/>
    </row>
    <row r="7" spans="1:12" ht="13.5" x14ac:dyDescent="0.35">
      <c r="A7" s="59"/>
      <c r="B7" s="59"/>
      <c r="C7" s="59"/>
      <c r="D7" s="59"/>
      <c r="E7" s="59"/>
      <c r="F7" s="59"/>
      <c r="G7" s="59"/>
      <c r="H7" s="59"/>
      <c r="I7" s="59"/>
      <c r="J7" s="58"/>
      <c r="K7" s="58"/>
      <c r="L7" s="58"/>
    </row>
    <row r="8" spans="1:12" ht="13.5" x14ac:dyDescent="0.25">
      <c r="A8" s="221"/>
      <c r="B8" s="221"/>
      <c r="C8" s="221"/>
      <c r="D8" s="221"/>
      <c r="E8" s="221"/>
      <c r="F8" s="221"/>
      <c r="G8" s="221"/>
      <c r="H8" s="221"/>
      <c r="I8" s="221"/>
      <c r="J8" s="60"/>
      <c r="K8" s="60"/>
      <c r="L8" s="60"/>
    </row>
    <row r="9" spans="1:12" ht="40.5" x14ac:dyDescent="0.25">
      <c r="A9" s="69" t="s">
        <v>64</v>
      </c>
      <c r="B9" s="69" t="s">
        <v>380</v>
      </c>
      <c r="C9" s="69" t="s">
        <v>381</v>
      </c>
      <c r="D9" s="69" t="s">
        <v>382</v>
      </c>
      <c r="E9" s="69" t="s">
        <v>383</v>
      </c>
      <c r="F9" s="69" t="s">
        <v>384</v>
      </c>
      <c r="G9" s="69" t="s">
        <v>385</v>
      </c>
      <c r="H9" s="69" t="s">
        <v>406</v>
      </c>
      <c r="I9" s="69" t="s">
        <v>386</v>
      </c>
      <c r="J9" s="69" t="s">
        <v>387</v>
      </c>
      <c r="K9" s="69" t="s">
        <v>388</v>
      </c>
      <c r="L9" s="69" t="s">
        <v>286</v>
      </c>
    </row>
    <row r="10" spans="1:12" ht="13.5" x14ac:dyDescent="0.25">
      <c r="A10" s="77">
        <v>1</v>
      </c>
      <c r="B10" s="292"/>
      <c r="C10" s="77"/>
      <c r="D10" s="77"/>
      <c r="E10" s="77"/>
      <c r="F10" s="77"/>
      <c r="G10" s="77"/>
      <c r="H10" s="77"/>
      <c r="I10" s="77"/>
      <c r="J10" s="4"/>
      <c r="K10" s="4"/>
      <c r="L10" s="77"/>
    </row>
    <row r="11" spans="1:12" ht="13.5" x14ac:dyDescent="0.25">
      <c r="A11" s="77">
        <v>2</v>
      </c>
      <c r="B11" s="292"/>
      <c r="C11" s="77"/>
      <c r="D11" s="77"/>
      <c r="E11" s="77"/>
      <c r="F11" s="77"/>
      <c r="G11" s="77"/>
      <c r="H11" s="77"/>
      <c r="I11" s="77"/>
      <c r="J11" s="4"/>
      <c r="K11" s="4"/>
      <c r="L11" s="77"/>
    </row>
    <row r="12" spans="1:12" ht="13.5" x14ac:dyDescent="0.25">
      <c r="A12" s="77">
        <v>3</v>
      </c>
      <c r="B12" s="292"/>
      <c r="C12" s="66"/>
      <c r="D12" s="66"/>
      <c r="E12" s="66"/>
      <c r="F12" s="66"/>
      <c r="G12" s="66"/>
      <c r="H12" s="66"/>
      <c r="I12" s="66"/>
      <c r="J12" s="4"/>
      <c r="K12" s="4"/>
      <c r="L12" s="66"/>
    </row>
    <row r="13" spans="1:12" ht="13.5" x14ac:dyDescent="0.25">
      <c r="A13" s="77">
        <v>4</v>
      </c>
      <c r="B13" s="292"/>
      <c r="C13" s="66"/>
      <c r="D13" s="66"/>
      <c r="E13" s="66"/>
      <c r="F13" s="66"/>
      <c r="G13" s="66"/>
      <c r="H13" s="66"/>
      <c r="I13" s="66"/>
      <c r="J13" s="4"/>
      <c r="K13" s="4"/>
      <c r="L13" s="66"/>
    </row>
    <row r="14" spans="1:12" ht="13.5" x14ac:dyDescent="0.25">
      <c r="A14" s="77">
        <v>5</v>
      </c>
      <c r="B14" s="292"/>
      <c r="C14" s="66"/>
      <c r="D14" s="66"/>
      <c r="E14" s="66"/>
      <c r="F14" s="66"/>
      <c r="G14" s="66"/>
      <c r="H14" s="66"/>
      <c r="I14" s="66"/>
      <c r="J14" s="4"/>
      <c r="K14" s="4"/>
      <c r="L14" s="66"/>
    </row>
    <row r="15" spans="1:12" ht="13.5" x14ac:dyDescent="0.25">
      <c r="A15" s="77">
        <v>6</v>
      </c>
      <c r="B15" s="292"/>
      <c r="C15" s="66"/>
      <c r="D15" s="66"/>
      <c r="E15" s="66"/>
      <c r="F15" s="66"/>
      <c r="G15" s="66"/>
      <c r="H15" s="66"/>
      <c r="I15" s="66"/>
      <c r="J15" s="4"/>
      <c r="K15" s="4"/>
      <c r="L15" s="66"/>
    </row>
    <row r="16" spans="1:12" ht="13.5" x14ac:dyDescent="0.25">
      <c r="A16" s="77">
        <v>7</v>
      </c>
      <c r="B16" s="292"/>
      <c r="C16" s="66"/>
      <c r="D16" s="66"/>
      <c r="E16" s="66"/>
      <c r="F16" s="66"/>
      <c r="G16" s="66"/>
      <c r="H16" s="66"/>
      <c r="I16" s="66"/>
      <c r="J16" s="4"/>
      <c r="K16" s="4"/>
      <c r="L16" s="66"/>
    </row>
    <row r="17" spans="1:12" ht="13.5" x14ac:dyDescent="0.25">
      <c r="A17" s="77">
        <v>8</v>
      </c>
      <c r="B17" s="292"/>
      <c r="C17" s="66"/>
      <c r="D17" s="66"/>
      <c r="E17" s="66"/>
      <c r="F17" s="66"/>
      <c r="G17" s="66"/>
      <c r="H17" s="66"/>
      <c r="I17" s="66"/>
      <c r="J17" s="4"/>
      <c r="K17" s="4"/>
      <c r="L17" s="66"/>
    </row>
    <row r="18" spans="1:12" ht="13.5" x14ac:dyDescent="0.25">
      <c r="A18" s="77">
        <v>9</v>
      </c>
      <c r="B18" s="292"/>
      <c r="C18" s="66"/>
      <c r="D18" s="66"/>
      <c r="E18" s="66"/>
      <c r="F18" s="66"/>
      <c r="G18" s="66"/>
      <c r="H18" s="66"/>
      <c r="I18" s="66"/>
      <c r="J18" s="4"/>
      <c r="K18" s="4"/>
      <c r="L18" s="66"/>
    </row>
    <row r="19" spans="1:12" ht="13.5" x14ac:dyDescent="0.25">
      <c r="A19" s="77">
        <v>10</v>
      </c>
      <c r="B19" s="292"/>
      <c r="C19" s="66"/>
      <c r="D19" s="66"/>
      <c r="E19" s="66"/>
      <c r="F19" s="66"/>
      <c r="G19" s="66"/>
      <c r="H19" s="66"/>
      <c r="I19" s="66"/>
      <c r="J19" s="4"/>
      <c r="K19" s="4"/>
      <c r="L19" s="66"/>
    </row>
    <row r="20" spans="1:12" ht="13.5" x14ac:dyDescent="0.25">
      <c r="A20" s="77">
        <v>11</v>
      </c>
      <c r="B20" s="292"/>
      <c r="C20" s="66"/>
      <c r="D20" s="66"/>
      <c r="E20" s="66"/>
      <c r="F20" s="66"/>
      <c r="G20" s="66"/>
      <c r="H20" s="66"/>
      <c r="I20" s="66"/>
      <c r="J20" s="4"/>
      <c r="K20" s="4"/>
      <c r="L20" s="66"/>
    </row>
    <row r="21" spans="1:12" ht="13.5" x14ac:dyDescent="0.25">
      <c r="A21" s="77">
        <v>12</v>
      </c>
      <c r="B21" s="292"/>
      <c r="C21" s="66"/>
      <c r="D21" s="66"/>
      <c r="E21" s="66"/>
      <c r="F21" s="66"/>
      <c r="G21" s="66"/>
      <c r="H21" s="66"/>
      <c r="I21" s="66"/>
      <c r="J21" s="4"/>
      <c r="K21" s="4"/>
      <c r="L21" s="66"/>
    </row>
    <row r="22" spans="1:12" ht="13.5" x14ac:dyDescent="0.25">
      <c r="A22" s="77">
        <v>13</v>
      </c>
      <c r="B22" s="292"/>
      <c r="C22" s="66"/>
      <c r="D22" s="66"/>
      <c r="E22" s="66"/>
      <c r="F22" s="66"/>
      <c r="G22" s="66"/>
      <c r="H22" s="66"/>
      <c r="I22" s="66"/>
      <c r="J22" s="4"/>
      <c r="K22" s="4"/>
      <c r="L22" s="66"/>
    </row>
    <row r="23" spans="1:12" ht="13.5" x14ac:dyDescent="0.25">
      <c r="A23" s="77">
        <v>14</v>
      </c>
      <c r="B23" s="292"/>
      <c r="C23" s="66"/>
      <c r="D23" s="66"/>
      <c r="E23" s="66"/>
      <c r="F23" s="66"/>
      <c r="G23" s="66"/>
      <c r="H23" s="66"/>
      <c r="I23" s="66"/>
      <c r="J23" s="4"/>
      <c r="K23" s="4"/>
      <c r="L23" s="66"/>
    </row>
    <row r="24" spans="1:12" ht="13.5" x14ac:dyDescent="0.25">
      <c r="A24" s="77">
        <v>15</v>
      </c>
      <c r="B24" s="292"/>
      <c r="C24" s="66"/>
      <c r="D24" s="66"/>
      <c r="E24" s="66"/>
      <c r="F24" s="66"/>
      <c r="G24" s="66"/>
      <c r="H24" s="66"/>
      <c r="I24" s="66"/>
      <c r="J24" s="4"/>
      <c r="K24" s="4"/>
      <c r="L24" s="66"/>
    </row>
    <row r="25" spans="1:12" ht="13.5" x14ac:dyDescent="0.25">
      <c r="A25" s="77">
        <v>16</v>
      </c>
      <c r="B25" s="292"/>
      <c r="C25" s="66"/>
      <c r="D25" s="66"/>
      <c r="E25" s="66"/>
      <c r="F25" s="66"/>
      <c r="G25" s="66"/>
      <c r="H25" s="66"/>
      <c r="I25" s="66"/>
      <c r="J25" s="4"/>
      <c r="K25" s="4"/>
      <c r="L25" s="66"/>
    </row>
    <row r="26" spans="1:12" ht="13.5" x14ac:dyDescent="0.35">
      <c r="A26" s="213"/>
      <c r="B26" s="300"/>
      <c r="C26" s="214"/>
      <c r="D26" s="214"/>
      <c r="E26" s="214"/>
      <c r="F26" s="214"/>
      <c r="G26" s="213"/>
      <c r="H26" s="213"/>
      <c r="I26" s="213"/>
      <c r="J26" s="213" t="s">
        <v>389</v>
      </c>
      <c r="K26" s="215">
        <f>SUM(K10:K25)</f>
        <v>0</v>
      </c>
      <c r="L26" s="213"/>
    </row>
    <row r="27" spans="1:12" ht="13.5" x14ac:dyDescent="0.35">
      <c r="A27" s="216"/>
      <c r="B27" s="216"/>
      <c r="C27" s="216"/>
      <c r="D27" s="216"/>
      <c r="E27" s="216"/>
      <c r="F27" s="216"/>
      <c r="G27" s="216"/>
      <c r="H27" s="216"/>
      <c r="I27" s="216"/>
      <c r="J27" s="216"/>
      <c r="K27" s="124"/>
      <c r="L27" s="259"/>
    </row>
    <row r="28" spans="1:12" ht="30.75" customHeight="1" x14ac:dyDescent="0.25">
      <c r="A28" s="580" t="s">
        <v>492</v>
      </c>
      <c r="B28" s="580"/>
      <c r="C28" s="580"/>
      <c r="D28" s="580"/>
      <c r="E28" s="580"/>
      <c r="F28" s="580"/>
      <c r="G28" s="580"/>
      <c r="H28" s="580"/>
      <c r="I28" s="580"/>
      <c r="J28" s="580"/>
      <c r="K28" s="580"/>
      <c r="L28" s="580"/>
    </row>
    <row r="29" spans="1:12" ht="13.5" x14ac:dyDescent="0.25">
      <c r="A29" s="572" t="s">
        <v>452</v>
      </c>
      <c r="B29" s="572"/>
      <c r="C29" s="572"/>
      <c r="D29" s="572"/>
      <c r="E29" s="572"/>
      <c r="F29" s="572"/>
      <c r="G29" s="572"/>
      <c r="H29" s="572"/>
      <c r="I29" s="572"/>
      <c r="J29" s="572"/>
      <c r="K29" s="572"/>
      <c r="L29" s="572"/>
    </row>
    <row r="30" spans="1:12" ht="13.5" x14ac:dyDescent="0.25">
      <c r="A30" s="572" t="s">
        <v>472</v>
      </c>
      <c r="B30" s="572"/>
      <c r="C30" s="572"/>
      <c r="D30" s="572"/>
      <c r="E30" s="572"/>
      <c r="F30" s="572"/>
      <c r="G30" s="572"/>
      <c r="H30" s="572"/>
      <c r="I30" s="572"/>
      <c r="J30" s="572"/>
      <c r="K30" s="572"/>
      <c r="L30" s="572"/>
    </row>
    <row r="31" spans="1:12" ht="13.5" x14ac:dyDescent="0.25">
      <c r="A31" s="572" t="s">
        <v>453</v>
      </c>
      <c r="B31" s="572"/>
      <c r="C31" s="572"/>
      <c r="D31" s="572"/>
      <c r="E31" s="572"/>
      <c r="F31" s="572"/>
      <c r="G31" s="572"/>
      <c r="H31" s="572"/>
      <c r="I31" s="572"/>
      <c r="J31" s="572"/>
      <c r="K31" s="572"/>
      <c r="L31" s="572"/>
    </row>
    <row r="32" spans="1:12" ht="33.75" customHeight="1" x14ac:dyDescent="0.25">
      <c r="A32" s="573" t="s">
        <v>454</v>
      </c>
      <c r="B32" s="573"/>
      <c r="C32" s="573"/>
      <c r="D32" s="573"/>
      <c r="E32" s="573"/>
      <c r="F32" s="573"/>
      <c r="G32" s="573"/>
      <c r="H32" s="573"/>
      <c r="I32" s="573"/>
      <c r="J32" s="573"/>
      <c r="K32" s="573"/>
      <c r="L32" s="573"/>
    </row>
    <row r="33" spans="1:11" x14ac:dyDescent="0.25">
      <c r="A33" s="270"/>
      <c r="B33" s="270"/>
      <c r="C33" s="270"/>
      <c r="D33" s="270"/>
      <c r="E33" s="270"/>
      <c r="F33" s="270"/>
      <c r="G33" s="270"/>
      <c r="H33" s="270"/>
      <c r="I33" s="270"/>
      <c r="J33" s="270"/>
      <c r="K33" s="270"/>
    </row>
    <row r="34" spans="1:11" ht="13.5" x14ac:dyDescent="0.35">
      <c r="A34" s="576" t="s">
        <v>93</v>
      </c>
      <c r="B34" s="576"/>
      <c r="C34" s="293"/>
      <c r="D34" s="294"/>
      <c r="E34" s="294"/>
      <c r="F34" s="293"/>
      <c r="G34" s="293"/>
      <c r="H34" s="293"/>
      <c r="I34" s="293"/>
      <c r="J34" s="293"/>
      <c r="K34" s="118"/>
    </row>
    <row r="35" spans="1:11" ht="13.5" x14ac:dyDescent="0.35">
      <c r="A35" s="293"/>
      <c r="B35" s="294"/>
      <c r="C35" s="293"/>
      <c r="D35" s="294"/>
      <c r="E35" s="294"/>
      <c r="F35" s="293"/>
      <c r="G35" s="293"/>
      <c r="H35" s="293"/>
      <c r="I35" s="293"/>
      <c r="J35" s="295"/>
      <c r="K35" s="118"/>
    </row>
    <row r="36" spans="1:11" ht="15" customHeight="1" x14ac:dyDescent="0.35">
      <c r="A36" s="293"/>
      <c r="B36" s="294"/>
      <c r="C36" s="577" t="s">
        <v>241</v>
      </c>
      <c r="D36" s="577"/>
      <c r="E36" s="296"/>
      <c r="F36" s="297"/>
      <c r="G36" s="578" t="s">
        <v>390</v>
      </c>
      <c r="H36" s="578"/>
      <c r="I36" s="578"/>
      <c r="J36" s="298"/>
      <c r="K36" s="118"/>
    </row>
    <row r="37" spans="1:11" ht="13.5" x14ac:dyDescent="0.35">
      <c r="A37" s="293"/>
      <c r="B37" s="294"/>
      <c r="C37" s="293"/>
      <c r="D37" s="294"/>
      <c r="E37" s="294"/>
      <c r="F37" s="293"/>
      <c r="G37" s="579"/>
      <c r="H37" s="579"/>
      <c r="I37" s="579"/>
      <c r="J37" s="298"/>
      <c r="K37" s="118"/>
    </row>
    <row r="38" spans="1:11" ht="13.5" x14ac:dyDescent="0.35">
      <c r="A38" s="293"/>
      <c r="B38" s="294"/>
      <c r="C38" s="574" t="s">
        <v>122</v>
      </c>
      <c r="D38" s="574"/>
      <c r="E38" s="296"/>
      <c r="F38" s="297"/>
      <c r="G38" s="293"/>
      <c r="H38" s="293"/>
      <c r="I38" s="293"/>
      <c r="J38" s="293"/>
      <c r="K38" s="118"/>
    </row>
  </sheetData>
  <mergeCells count="11">
    <mergeCell ref="A31:L31"/>
    <mergeCell ref="A32:L32"/>
    <mergeCell ref="C38:D38"/>
    <mergeCell ref="A2:D2"/>
    <mergeCell ref="K3:L3"/>
    <mergeCell ref="A34:B34"/>
    <mergeCell ref="C36:D36"/>
    <mergeCell ref="G36:I37"/>
    <mergeCell ref="A28:L28"/>
    <mergeCell ref="A29:L29"/>
    <mergeCell ref="A30:L30"/>
  </mergeCells>
  <dataValidations count="1">
    <dataValidation type="list" allowBlank="1" showInputMessage="1" showErrorMessage="1" sqref="B10:B26" xr:uid="{00000000-0002-0000-0800-000000000000}">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Administrator</cp:lastModifiedBy>
  <cp:lastPrinted>2024-01-31T06:45:49Z</cp:lastPrinted>
  <dcterms:created xsi:type="dcterms:W3CDTF">2011-12-27T13:20:18Z</dcterms:created>
  <dcterms:modified xsi:type="dcterms:W3CDTF">2024-01-31T07:18:20Z</dcterms:modified>
</cp:coreProperties>
</file>